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PARA  SUBIR A LGCG\PRESUPUESTO DE EGRESOS 2018 EL PLATEADO\"/>
    </mc:Choice>
  </mc:AlternateContent>
  <bookViews>
    <workbookView xWindow="5475" yWindow="450" windowWidth="6525" windowHeight="4485" tabRatio="872" firstSheet="3" activeTab="3"/>
  </bookViews>
  <sheets>
    <sheet name="Presupuesto de Ingresos  2018" sheetId="7" r:id="rId1"/>
    <sheet name="Formato de Proyecciones LDF" sheetId="17" r:id="rId2"/>
    <sheet name="Norma CONAC- Ley Ingresos 2018" sheetId="18" r:id="rId3"/>
    <sheet name="Resumen Fuentes de Financiamien" sheetId="8" r:id="rId4"/>
    <sheet name="Modelo Aprob. Pto. art. 7" sheetId="19" r:id="rId5"/>
    <sheet name="Modelo Aprob. Pto. art. 15" sheetId="20" r:id="rId6"/>
    <sheet name="Modelo Aprob. Pto. Anexo 1" sheetId="21" r:id="rId7"/>
    <sheet name="Indicaciones Generales" sheetId="12" r:id="rId8"/>
  </sheets>
  <externalReferences>
    <externalReference r:id="rId9"/>
  </externalReferences>
  <definedNames>
    <definedName name="_xlnm._FilterDatabase" localSheetId="6" hidden="1">'Modelo Aprob. Pto. Anexo 1'!$A$6:$AL$113</definedName>
    <definedName name="_xlnm._FilterDatabase" localSheetId="5" hidden="1">'Modelo Aprob. Pto. art. 15'!$A$30:$I$91</definedName>
    <definedName name="_xlnm._FilterDatabase" localSheetId="4" hidden="1">'Modelo Aprob. Pto. art. 7'!$A$2:$AM$55</definedName>
    <definedName name="_xlnm._FilterDatabase" localSheetId="2" hidden="1">'Norma CONAC- Ley Ingresos 2018'!$A$4:$AD$86</definedName>
    <definedName name="_xlnm._FilterDatabase" localSheetId="0" hidden="1">'Presupuesto de Ingresos  2018'!$A$6:$BH$515</definedName>
    <definedName name="_xlnm._FilterDatabase" localSheetId="3" hidden="1">'Resumen Fuentes de Financiamien'!$A$3:$I$75</definedName>
    <definedName name="_xlnm.Print_Area" localSheetId="6">'Modelo Aprob. Pto. Anexo 1'!$B$2:$E$114</definedName>
    <definedName name="_xlnm.Print_Area" localSheetId="5">'Modelo Aprob. Pto. art. 15'!$B$11:$D$209</definedName>
    <definedName name="_xlnm.Print_Area" localSheetId="4">'Modelo Aprob. Pto. art. 7'!$A$1:$B$61</definedName>
    <definedName name="_xlnm.Print_Area" localSheetId="0">'Presupuesto de Ingresos  2018'!$C$1:$E$511</definedName>
    <definedName name="_xlnm.Print_Area" localSheetId="3">'Resumen Fuentes de Financiamien'!$B$1:$D$82</definedName>
    <definedName name="_xlnm.Print_Titles" localSheetId="6">'Modelo Aprob. Pto. Anexo 1'!$6:$6</definedName>
    <definedName name="_xlnm.Print_Titles" localSheetId="5">'Modelo Aprob. Pto. art. 15'!$13:$13</definedName>
    <definedName name="_xlnm.Print_Titles" localSheetId="4">'Modelo Aprob. Pto. art. 7'!#REF!</definedName>
    <definedName name="_xlnm.Print_Titles" localSheetId="0">'Presupuesto de Ingresos  2018'!$5:$5</definedName>
    <definedName name="_xlnm.Print_Titles" localSheetId="3">'Resumen Fuentes de Financiamien'!$3:$3</definedName>
  </definedNames>
  <calcPr calcId="162913"/>
</workbook>
</file>

<file path=xl/calcChain.xml><?xml version="1.0" encoding="utf-8"?>
<calcChain xmlns="http://schemas.openxmlformats.org/spreadsheetml/2006/main">
  <c r="D89" i="20" l="1"/>
  <c r="D88" i="20"/>
  <c r="D86" i="20"/>
  <c r="D85" i="20"/>
  <c r="E81" i="21" l="1"/>
  <c r="E80" i="21"/>
  <c r="E79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53" i="21"/>
  <c r="E52" i="21"/>
  <c r="E51" i="21"/>
  <c r="E50" i="21"/>
  <c r="E49" i="21"/>
  <c r="E48" i="21"/>
  <c r="E18" i="21"/>
  <c r="D17" i="20"/>
  <c r="D90" i="20"/>
  <c r="C90" i="20"/>
  <c r="B90" i="20"/>
  <c r="C89" i="20"/>
  <c r="B89" i="20"/>
  <c r="C88" i="20"/>
  <c r="B88" i="20"/>
  <c r="D87" i="20"/>
  <c r="C87" i="20"/>
  <c r="B87" i="20"/>
  <c r="C86" i="20"/>
  <c r="B86" i="20"/>
  <c r="C85" i="20"/>
  <c r="B85" i="20"/>
  <c r="C24" i="20"/>
  <c r="B24" i="20"/>
  <c r="B62" i="19"/>
  <c r="B54" i="19"/>
  <c r="B52" i="19"/>
  <c r="B51" i="19"/>
  <c r="B50" i="19"/>
  <c r="B49" i="19"/>
  <c r="B48" i="19"/>
  <c r="B47" i="19"/>
  <c r="B42" i="19"/>
  <c r="B41" i="19"/>
  <c r="B40" i="19"/>
  <c r="B39" i="19"/>
  <c r="B37" i="19"/>
  <c r="B36" i="19"/>
  <c r="B35" i="19"/>
  <c r="B33" i="19"/>
  <c r="B32" i="19"/>
  <c r="B31" i="19"/>
  <c r="B29" i="19"/>
  <c r="B28" i="19"/>
  <c r="B27" i="19"/>
  <c r="B26" i="19"/>
  <c r="B25" i="19"/>
  <c r="B24" i="19"/>
  <c r="B22" i="19"/>
  <c r="B21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B5" i="19"/>
  <c r="D70" i="18" l="1"/>
  <c r="D62" i="18"/>
  <c r="D61" i="18"/>
  <c r="D60" i="18"/>
  <c r="D58" i="18"/>
  <c r="D17" i="18"/>
  <c r="C30" i="17" l="1"/>
  <c r="D30" i="17"/>
  <c r="E30" i="17"/>
  <c r="C23" i="17"/>
  <c r="D23" i="17"/>
  <c r="E23" i="17"/>
  <c r="C38" i="17"/>
  <c r="D38" i="17"/>
  <c r="E38" i="17"/>
  <c r="B38" i="17"/>
  <c r="C8" i="17"/>
  <c r="D8" i="17"/>
  <c r="E8" i="17"/>
  <c r="E33" i="17" l="1"/>
  <c r="C33" i="17"/>
  <c r="D33" i="17"/>
  <c r="E281" i="7" l="1"/>
  <c r="D56" i="18" l="1"/>
  <c r="E62" i="21"/>
  <c r="E14" i="7"/>
  <c r="D11" i="18" l="1"/>
  <c r="E12" i="21"/>
  <c r="E277" i="7"/>
  <c r="D55" i="18" l="1"/>
  <c r="E61" i="21"/>
  <c r="E33" i="7"/>
  <c r="E482" i="7"/>
  <c r="C69" i="8"/>
  <c r="J462" i="7"/>
  <c r="J438" i="7"/>
  <c r="D35" i="20" s="1"/>
  <c r="J436" i="7"/>
  <c r="D33" i="20" s="1"/>
  <c r="J433" i="7"/>
  <c r="D78" i="20" s="1"/>
  <c r="J432" i="7"/>
  <c r="J490" i="7"/>
  <c r="E431" i="7"/>
  <c r="E435" i="7"/>
  <c r="E496" i="7"/>
  <c r="D19" i="18" l="1"/>
  <c r="E20" i="21"/>
  <c r="D40" i="8"/>
  <c r="D59" i="20"/>
  <c r="D56" i="8"/>
  <c r="D55" i="8"/>
  <c r="D76" i="20"/>
  <c r="E430" i="7"/>
  <c r="E103" i="21" s="1"/>
  <c r="D14" i="8"/>
  <c r="J437" i="7"/>
  <c r="D16" i="8"/>
  <c r="J439" i="7"/>
  <c r="J440" i="7"/>
  <c r="J441" i="7"/>
  <c r="J442" i="7"/>
  <c r="J443" i="7"/>
  <c r="J444" i="7"/>
  <c r="D41" i="20" s="1"/>
  <c r="J445" i="7"/>
  <c r="D42" i="20" s="1"/>
  <c r="J446" i="7"/>
  <c r="J447" i="7"/>
  <c r="J448" i="7"/>
  <c r="J449" i="7"/>
  <c r="J450" i="7"/>
  <c r="J451" i="7"/>
  <c r="J452" i="7"/>
  <c r="J453" i="7"/>
  <c r="J454" i="7"/>
  <c r="J455" i="7"/>
  <c r="J456" i="7"/>
  <c r="J457" i="7"/>
  <c r="D54" i="20" s="1"/>
  <c r="J458" i="7"/>
  <c r="D55" i="20" s="1"/>
  <c r="J459" i="7"/>
  <c r="D56" i="20" s="1"/>
  <c r="J460" i="7"/>
  <c r="D57" i="20" s="1"/>
  <c r="J461" i="7"/>
  <c r="D58" i="20" s="1"/>
  <c r="J463" i="7"/>
  <c r="D60" i="20" s="1"/>
  <c r="J464" i="7"/>
  <c r="D61" i="20" s="1"/>
  <c r="J465" i="7"/>
  <c r="J466" i="7"/>
  <c r="J467" i="7"/>
  <c r="J468" i="7"/>
  <c r="J469" i="7"/>
  <c r="J470" i="7"/>
  <c r="J471" i="7"/>
  <c r="J472" i="7"/>
  <c r="J473" i="7"/>
  <c r="D72" i="20" s="1"/>
  <c r="J474" i="7"/>
  <c r="D73" i="20" s="1"/>
  <c r="J475" i="7"/>
  <c r="J476" i="7"/>
  <c r="J477" i="7"/>
  <c r="D79" i="20" s="1"/>
  <c r="D69" i="8"/>
  <c r="D70" i="8"/>
  <c r="J484" i="7"/>
  <c r="J483" i="7"/>
  <c r="D80" i="20" s="1"/>
  <c r="D59" i="8" l="1"/>
  <c r="D81" i="20"/>
  <c r="D58" i="8"/>
  <c r="D57" i="8"/>
  <c r="D54" i="8"/>
  <c r="D75" i="20"/>
  <c r="D53" i="8"/>
  <c r="D74" i="20"/>
  <c r="D52" i="8"/>
  <c r="D51" i="8"/>
  <c r="D50" i="8"/>
  <c r="D71" i="20"/>
  <c r="D49" i="8"/>
  <c r="D70" i="20"/>
  <c r="D48" i="8"/>
  <c r="D68" i="20"/>
  <c r="D47" i="8"/>
  <c r="D67" i="20"/>
  <c r="D46" i="8"/>
  <c r="D66" i="20"/>
  <c r="D45" i="8"/>
  <c r="D65" i="20"/>
  <c r="D44" i="8"/>
  <c r="D64" i="20"/>
  <c r="D43" i="8"/>
  <c r="D63" i="20"/>
  <c r="D34" i="8"/>
  <c r="D53" i="20"/>
  <c r="D33" i="8"/>
  <c r="D52" i="20"/>
  <c r="D32" i="8"/>
  <c r="D51" i="20"/>
  <c r="D31" i="8"/>
  <c r="D50" i="20"/>
  <c r="D30" i="8"/>
  <c r="D49" i="20"/>
  <c r="D29" i="8"/>
  <c r="D48" i="20"/>
  <c r="D28" i="8"/>
  <c r="D47" i="20"/>
  <c r="D27" i="8"/>
  <c r="D46" i="20"/>
  <c r="D26" i="8"/>
  <c r="D45" i="20"/>
  <c r="D25" i="8"/>
  <c r="D44" i="20"/>
  <c r="D24" i="8"/>
  <c r="D43" i="20"/>
  <c r="D21" i="8"/>
  <c r="D40" i="20"/>
  <c r="D20" i="8"/>
  <c r="D39" i="20"/>
  <c r="D19" i="8"/>
  <c r="D38" i="20"/>
  <c r="D18" i="8"/>
  <c r="D37" i="20"/>
  <c r="D17" i="8"/>
  <c r="D36" i="20"/>
  <c r="D15" i="8"/>
  <c r="D34" i="20"/>
  <c r="B45" i="19"/>
  <c r="D77" i="18"/>
  <c r="B25" i="17" s="1"/>
  <c r="D38" i="8"/>
  <c r="D42" i="8"/>
  <c r="D37" i="8"/>
  <c r="D39" i="8"/>
  <c r="D22" i="8"/>
  <c r="D41" i="8"/>
  <c r="D36" i="8"/>
  <c r="D35" i="8"/>
  <c r="D23" i="8"/>
  <c r="D8" i="20" l="1"/>
  <c r="C68" i="8"/>
  <c r="B68" i="8"/>
  <c r="C74" i="8"/>
  <c r="B74" i="8"/>
  <c r="C73" i="8"/>
  <c r="B73" i="8"/>
  <c r="E491" i="7"/>
  <c r="E489" i="7"/>
  <c r="E488" i="7" l="1"/>
  <c r="C72" i="8"/>
  <c r="B72" i="8"/>
  <c r="E486" i="7"/>
  <c r="E481" i="7" s="1"/>
  <c r="C71" i="8"/>
  <c r="B71" i="8"/>
  <c r="D71" i="8"/>
  <c r="D80" i="18" l="1"/>
  <c r="E106" i="21"/>
  <c r="D79" i="18"/>
  <c r="E105" i="21"/>
  <c r="C70" i="8"/>
  <c r="B70" i="8"/>
  <c r="B69" i="8"/>
  <c r="J509" i="7" l="1"/>
  <c r="E508" i="7"/>
  <c r="E494" i="7"/>
  <c r="E414" i="7"/>
  <c r="E101" i="21" s="1"/>
  <c r="D86" i="18" l="1"/>
  <c r="E112" i="21"/>
  <c r="D68" i="8"/>
  <c r="D24" i="20"/>
  <c r="J414" i="7"/>
  <c r="B43" i="19"/>
  <c r="D75" i="18"/>
  <c r="B17" i="17" s="1"/>
  <c r="E493" i="7"/>
  <c r="E107" i="21" s="1"/>
  <c r="E382" i="7"/>
  <c r="E95" i="21" s="1"/>
  <c r="D10" i="8" l="1"/>
  <c r="D62" i="20"/>
  <c r="E480" i="7"/>
  <c r="E104" i="21" s="1"/>
  <c r="D81" i="18"/>
  <c r="E18" i="7"/>
  <c r="E14" i="21" s="1"/>
  <c r="E25" i="7"/>
  <c r="E16" i="21" s="1"/>
  <c r="E27" i="7"/>
  <c r="E32" i="7"/>
  <c r="E19" i="21" s="1"/>
  <c r="E37" i="7"/>
  <c r="E39" i="7"/>
  <c r="E41" i="7"/>
  <c r="E49" i="7"/>
  <c r="E56" i="7"/>
  <c r="E63" i="7"/>
  <c r="E81" i="7"/>
  <c r="E98" i="7"/>
  <c r="E117" i="7"/>
  <c r="E131" i="7"/>
  <c r="E137" i="7"/>
  <c r="E139" i="7"/>
  <c r="E148" i="7"/>
  <c r="E155" i="7"/>
  <c r="E165" i="7"/>
  <c r="E174" i="7"/>
  <c r="E183" i="7"/>
  <c r="E192" i="7"/>
  <c r="E195" i="7"/>
  <c r="E198" i="7"/>
  <c r="E200" i="7"/>
  <c r="E204" i="7"/>
  <c r="E217" i="7"/>
  <c r="E222" i="7"/>
  <c r="E224" i="7"/>
  <c r="E233" i="7"/>
  <c r="E244" i="7"/>
  <c r="E54" i="21" s="1"/>
  <c r="E260" i="7"/>
  <c r="E263" i="7"/>
  <c r="E266" i="7"/>
  <c r="E274" i="7"/>
  <c r="E297" i="7"/>
  <c r="E306" i="7"/>
  <c r="E317" i="7"/>
  <c r="D65" i="18" s="1"/>
  <c r="E320" i="7"/>
  <c r="D66" i="18" s="1"/>
  <c r="E329" i="7"/>
  <c r="D67" i="18" s="1"/>
  <c r="E333" i="7"/>
  <c r="D68" i="18" s="1"/>
  <c r="E339" i="7"/>
  <c r="E343" i="7"/>
  <c r="E347" i="7"/>
  <c r="E349" i="7"/>
  <c r="E87" i="21" s="1"/>
  <c r="E354" i="7"/>
  <c r="E353" i="7" s="1"/>
  <c r="E88" i="21" s="1"/>
  <c r="E360" i="7"/>
  <c r="E89" i="21" s="1"/>
  <c r="E368" i="7"/>
  <c r="E90" i="21" s="1"/>
  <c r="E372" i="7"/>
  <c r="E92" i="21" s="1"/>
  <c r="E376" i="7"/>
  <c r="E93" i="21" s="1"/>
  <c r="E378" i="7"/>
  <c r="E94" i="21" s="1"/>
  <c r="E404" i="7"/>
  <c r="E96" i="21" s="1"/>
  <c r="E408" i="7"/>
  <c r="E97" i="21" s="1"/>
  <c r="E410" i="7"/>
  <c r="E98" i="21" s="1"/>
  <c r="E427" i="7"/>
  <c r="E102" i="21" s="1"/>
  <c r="E501" i="7"/>
  <c r="E505" i="7"/>
  <c r="D85" i="18" l="1"/>
  <c r="E111" i="21"/>
  <c r="D84" i="18"/>
  <c r="E110" i="21"/>
  <c r="D63" i="18"/>
  <c r="E82" i="21"/>
  <c r="D59" i="18"/>
  <c r="E78" i="21"/>
  <c r="D52" i="18"/>
  <c r="E59" i="21"/>
  <c r="D51" i="18"/>
  <c r="E58" i="21"/>
  <c r="D50" i="18"/>
  <c r="E57" i="21"/>
  <c r="D45" i="18"/>
  <c r="E46" i="21"/>
  <c r="D43" i="18"/>
  <c r="E44" i="21"/>
  <c r="D42" i="18"/>
  <c r="E43" i="21"/>
  <c r="D41" i="18"/>
  <c r="E42" i="21"/>
  <c r="D40" i="18"/>
  <c r="E41" i="21"/>
  <c r="D39" i="18"/>
  <c r="E40" i="21"/>
  <c r="D38" i="18"/>
  <c r="E39" i="21"/>
  <c r="D37" i="18"/>
  <c r="E38" i="21"/>
  <c r="D36" i="18"/>
  <c r="E37" i="21"/>
  <c r="D35" i="18"/>
  <c r="E36" i="21"/>
  <c r="D34" i="18"/>
  <c r="E35" i="21"/>
  <c r="D33" i="18"/>
  <c r="E34" i="21"/>
  <c r="D32" i="18"/>
  <c r="E33" i="21"/>
  <c r="D31" i="18"/>
  <c r="E32" i="21"/>
  <c r="D30" i="18"/>
  <c r="E31" i="21"/>
  <c r="D29" i="18"/>
  <c r="E30" i="21"/>
  <c r="D28" i="18"/>
  <c r="E29" i="21"/>
  <c r="D26" i="18"/>
  <c r="E27" i="21"/>
  <c r="D25" i="18"/>
  <c r="E26" i="21"/>
  <c r="D24" i="18"/>
  <c r="E25" i="21"/>
  <c r="D23" i="18"/>
  <c r="E24" i="21"/>
  <c r="D22" i="18"/>
  <c r="E23" i="21"/>
  <c r="D16" i="18"/>
  <c r="E17" i="21"/>
  <c r="E24" i="7"/>
  <c r="D15" i="18"/>
  <c r="E17" i="7"/>
  <c r="D13" i="18"/>
  <c r="B20" i="19"/>
  <c r="D18" i="18"/>
  <c r="B12" i="17" s="1"/>
  <c r="B44" i="19"/>
  <c r="D76" i="18"/>
  <c r="B24" i="17" s="1"/>
  <c r="B23" i="17" s="1"/>
  <c r="E273" i="7"/>
  <c r="D54" i="18"/>
  <c r="E237" i="7"/>
  <c r="D47" i="18"/>
  <c r="B46" i="19"/>
  <c r="D78" i="18"/>
  <c r="B19" i="17" s="1"/>
  <c r="E259" i="7"/>
  <c r="E56" i="21" s="1"/>
  <c r="E500" i="7"/>
  <c r="E109" i="21" s="1"/>
  <c r="E338" i="7"/>
  <c r="E86" i="21" s="1"/>
  <c r="E203" i="7"/>
  <c r="E45" i="21" s="1"/>
  <c r="E36" i="7"/>
  <c r="E371" i="7"/>
  <c r="E413" i="7"/>
  <c r="E312" i="7"/>
  <c r="E83" i="21" s="1"/>
  <c r="D74" i="18" l="1"/>
  <c r="E100" i="21"/>
  <c r="D72" i="18"/>
  <c r="E91" i="21"/>
  <c r="D53" i="18"/>
  <c r="E60" i="21"/>
  <c r="D46" i="18"/>
  <c r="E47" i="21"/>
  <c r="D21" i="18"/>
  <c r="E22" i="21"/>
  <c r="D14" i="18"/>
  <c r="E15" i="21"/>
  <c r="D12" i="18"/>
  <c r="E13" i="21"/>
  <c r="E499" i="7"/>
  <c r="E108" i="21" s="1"/>
  <c r="D83" i="18"/>
  <c r="E258" i="7"/>
  <c r="E55" i="21" s="1"/>
  <c r="D49" i="18"/>
  <c r="E295" i="7"/>
  <c r="E76" i="21" s="1"/>
  <c r="E77" i="21" s="1"/>
  <c r="D64" i="18"/>
  <c r="D6" i="8"/>
  <c r="D44" i="18"/>
  <c r="E62" i="7"/>
  <c r="E28" i="21" s="1"/>
  <c r="E337" i="7"/>
  <c r="D71" i="18" l="1"/>
  <c r="E85" i="21"/>
  <c r="B30" i="19"/>
  <c r="D48" i="18"/>
  <c r="B14" i="17" s="1"/>
  <c r="E35" i="7"/>
  <c r="E21" i="21" s="1"/>
  <c r="D27" i="18"/>
  <c r="B34" i="19"/>
  <c r="D57" i="18"/>
  <c r="B15" i="17" s="1"/>
  <c r="B53" i="19"/>
  <c r="D82" i="18"/>
  <c r="B31" i="17" s="1"/>
  <c r="B30" i="17" s="1"/>
  <c r="E335" i="7"/>
  <c r="E84" i="21" s="1"/>
  <c r="J497" i="7"/>
  <c r="D32" i="20" s="1"/>
  <c r="J35" i="7" l="1"/>
  <c r="B23" i="19"/>
  <c r="D20" i="18"/>
  <c r="B13" i="17" s="1"/>
  <c r="B38" i="19"/>
  <c r="D69" i="18"/>
  <c r="B16" i="17" s="1"/>
  <c r="D13" i="8"/>
  <c r="J311" i="7"/>
  <c r="D84" i="20" s="1"/>
  <c r="J310" i="7"/>
  <c r="D83" i="20" s="1"/>
  <c r="J307" i="7"/>
  <c r="D82" i="20" s="1"/>
  <c r="D9" i="20" l="1"/>
  <c r="D60" i="8"/>
  <c r="D61" i="8"/>
  <c r="D62" i="8"/>
  <c r="J371" i="7" l="1"/>
  <c r="D28" i="20" s="1"/>
  <c r="J337" i="7"/>
  <c r="D26" i="20" s="1"/>
  <c r="D7" i="8" l="1"/>
  <c r="D9" i="8"/>
  <c r="J338" i="7"/>
  <c r="D27" i="20" s="1"/>
  <c r="D6" i="20" s="1"/>
  <c r="D8" i="8" l="1"/>
  <c r="J506" i="7" l="1"/>
  <c r="D22" i="20" s="1"/>
  <c r="J507" i="7"/>
  <c r="D23" i="20" s="1"/>
  <c r="J504" i="7"/>
  <c r="D21" i="20" s="1"/>
  <c r="J503" i="7"/>
  <c r="D20" i="20" s="1"/>
  <c r="J502" i="7"/>
  <c r="J429" i="7"/>
  <c r="D31" i="20" s="1"/>
  <c r="J428" i="7"/>
  <c r="D30" i="20" s="1"/>
  <c r="D94" i="20" l="1"/>
  <c r="D7" i="20"/>
  <c r="D19" i="20"/>
  <c r="D12" i="8"/>
  <c r="D65" i="8"/>
  <c r="D67" i="8"/>
  <c r="D63" i="8"/>
  <c r="D66" i="8"/>
  <c r="D11" i="8"/>
  <c r="D64" i="8"/>
  <c r="E11" i="7"/>
  <c r="E11" i="21" s="1"/>
  <c r="D95" i="20" l="1"/>
  <c r="D5" i="20"/>
  <c r="D79" i="8"/>
  <c r="E10" i="7"/>
  <c r="D10" i="18"/>
  <c r="D77" i="8"/>
  <c r="D9" i="18" l="1"/>
  <c r="E10" i="21"/>
  <c r="J32" i="7"/>
  <c r="E9" i="7"/>
  <c r="E9" i="21" s="1"/>
  <c r="J9" i="7" l="1"/>
  <c r="B4" i="19"/>
  <c r="D8" i="18"/>
  <c r="J295" i="7"/>
  <c r="J258" i="7"/>
  <c r="E8" i="7"/>
  <c r="D5" i="8" l="1"/>
  <c r="D78" i="8" s="1"/>
  <c r="D16" i="20"/>
  <c r="D93" i="20" s="1"/>
  <c r="D96" i="20" s="1"/>
  <c r="D7" i="18"/>
  <c r="E8" i="21"/>
  <c r="D4" i="18"/>
  <c r="B56" i="19" s="1"/>
  <c r="D62" i="19" s="1"/>
  <c r="B10" i="17"/>
  <c r="B8" i="17" s="1"/>
  <c r="B33" i="17" s="1"/>
  <c r="J7" i="7"/>
  <c r="D4" i="20" l="1"/>
  <c r="D10" i="20" s="1"/>
  <c r="D91" i="20"/>
  <c r="D97" i="20" s="1"/>
  <c r="D75" i="8"/>
  <c r="D80" i="8"/>
  <c r="E412" i="7"/>
  <c r="D73" i="18" l="1"/>
  <c r="E99" i="21"/>
  <c r="E7" i="21" s="1"/>
  <c r="F10" i="20"/>
  <c r="D81" i="8"/>
  <c r="L7" i="7"/>
  <c r="E7" i="7"/>
  <c r="D6" i="18" l="1"/>
  <c r="F7" i="7"/>
  <c r="K7" i="7"/>
</calcChain>
</file>

<file path=xl/comments1.xml><?xml version="1.0" encoding="utf-8"?>
<comments xmlns="http://schemas.openxmlformats.org/spreadsheetml/2006/main">
  <authors>
    <author>karla1</author>
    <author>Usuario</author>
  </authors>
  <commentList>
    <comment ref="D26" authorId="0" shapeId="0">
      <text>
        <r>
          <rPr>
            <sz val="8"/>
            <color indexed="81"/>
            <rFont val="Tahoma"/>
            <family val="2"/>
          </rPr>
          <t xml:space="preserve">2% del valor catastral, valor de venta, el valor declarado por las partes &gt; el que sea más alto 
&gt; debería de ser &gt;  avalúo determinado por perito valuador autorizado por (son colegiados y debe haber registro)
</t>
        </r>
      </text>
    </comment>
    <comment ref="D37" authorId="0" shapeId="0">
      <text>
        <r>
          <rPr>
            <b/>
            <sz val="9"/>
            <color indexed="81"/>
            <rFont val="Tahoma"/>
            <family val="2"/>
          </rPr>
          <t xml:space="preserve">2018
&gt; arrendamientos de locales comerciales mercado 
&gt; aspecto jurídico de los convenios para que no se maneje como arrendandiento </t>
        </r>
      </text>
    </comment>
    <comment ref="D56" authorId="0" shapeId="0">
      <text>
        <r>
          <rPr>
            <sz val="8"/>
            <color indexed="81"/>
            <rFont val="Tahoma"/>
            <family val="2"/>
          </rPr>
          <t>Por la canalización de instalaciones subterráneas, de casetas telefónicas y postes de telefonía y servicios de cable</t>
        </r>
      </text>
    </comment>
    <comment ref="D137" authorId="0" shapeId="0">
      <text>
        <r>
          <rPr>
            <sz val="8"/>
            <color indexed="81"/>
            <rFont val="Tahoma"/>
            <family val="2"/>
          </rPr>
          <t xml:space="preserve">115 CPEUM - como se tiene construido hasta 2014 es inconstitucional porque se aplica un 8% sobre el consumo de energía eléctrica y no es proporcional ni equitativo (principio de proporcionalidad) </t>
        </r>
      </text>
    </comment>
    <comment ref="D222" authorId="1" shapeId="0">
      <text>
        <r>
          <rPr>
            <b/>
            <sz val="9"/>
            <color indexed="81"/>
            <rFont val="Tahoma"/>
            <family val="2"/>
          </rPr>
          <t>TRATAMIENTO  AGUAS RESIDUALES</t>
        </r>
      </text>
    </comment>
    <comment ref="D225" authorId="1" shapeId="0">
      <text>
        <r>
          <rPr>
            <b/>
            <sz val="9"/>
            <color indexed="81"/>
            <rFont val="Tahoma"/>
            <family val="2"/>
          </rPr>
          <t>REQUISITO PARA FRACCIONAMIENTOS</t>
        </r>
      </text>
    </comment>
    <comment ref="D392" authorId="1" shapeId="0">
      <text>
        <r>
          <rPr>
            <sz val="8"/>
            <color indexed="81"/>
            <rFont val="Tahoma"/>
            <family val="2"/>
          </rPr>
          <t>REQUISITO PARA FRACCIONAMIENTOS</t>
        </r>
      </text>
    </comment>
  </commentList>
</comments>
</file>

<file path=xl/comments2.xml><?xml version="1.0" encoding="utf-8"?>
<comments xmlns="http://schemas.openxmlformats.org/spreadsheetml/2006/main">
  <authors>
    <author>melissa1</author>
  </authors>
  <commentList>
    <comment ref="C13" authorId="0" shapeId="0">
      <text>
        <r>
          <rPr>
            <b/>
            <sz val="9"/>
            <color indexed="81"/>
            <rFont val="Tahoma"/>
            <family val="2"/>
          </rPr>
          <t>melissa1:</t>
        </r>
        <r>
          <rPr>
            <sz val="9"/>
            <color indexed="81"/>
            <rFont val="Tahoma"/>
            <family val="2"/>
          </rPr>
          <t xml:space="preserve">
ANTES HABITAT
</t>
        </r>
      </text>
    </comment>
  </commentList>
</comments>
</file>

<file path=xl/comments3.xml><?xml version="1.0" encoding="utf-8"?>
<comments xmlns="http://schemas.openxmlformats.org/spreadsheetml/2006/main">
  <authors>
    <author>karla1</author>
  </authors>
  <commentList>
    <comment ref="D27" authorId="0" shapeId="0">
      <text>
        <r>
          <rPr>
            <sz val="8"/>
            <color indexed="81"/>
            <rFont val="Tahoma"/>
            <family val="2"/>
          </rPr>
          <t>Por la canalización de instalaciones subterráneas, de casetas telefónicas y postes de telefonía y servicios de cable</t>
        </r>
      </text>
    </comment>
    <comment ref="D34" authorId="0" shapeId="0">
      <text>
        <r>
          <rPr>
            <sz val="8"/>
            <color indexed="81"/>
            <rFont val="Tahoma"/>
            <family val="2"/>
          </rPr>
          <t xml:space="preserve">115 CPEUM - como se tiene construido hasta 2014 es inconstitucional porque se aplica un 8% sobre el consumo de energía eléctrica y no es proporcional ni equitativo (principio de proporcionalidad) </t>
        </r>
      </text>
    </comment>
  </commentList>
</comments>
</file>

<file path=xl/sharedStrings.xml><?xml version="1.0" encoding="utf-8"?>
<sst xmlns="http://schemas.openxmlformats.org/spreadsheetml/2006/main" count="2785" uniqueCount="1350">
  <si>
    <t>Ingreso Estimado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</si>
  <si>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</si>
  <si>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</si>
  <si>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</si>
  <si>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</si>
  <si>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</si>
  <si>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</si>
  <si>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</si>
  <si>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</si>
  <si>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</si>
  <si>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</si>
  <si>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 xml:space="preserve">Impuestos no comprendidos en las fracciones de la Ley de Ingresos causadas en ejercicios fiscales anteriores pendientes de liquidación o pago   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</si>
  <si>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</si>
  <si>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</si>
  <si>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</si>
  <si>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</si>
  <si>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</si>
  <si>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</si>
  <si>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</si>
  <si>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</si>
  <si>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</si>
  <si>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</si>
  <si>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</si>
  <si>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</si>
  <si>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</si>
  <si>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</si>
  <si>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</si>
  <si>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</si>
  <si>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 xml:space="preserve">Productos de capital 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</si>
  <si>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</si>
  <si>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</si>
  <si>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</si>
  <si>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</si>
  <si>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</si>
  <si>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</si>
  <si>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</si>
  <si>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</si>
  <si>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</si>
  <si>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</si>
  <si>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</si>
  <si>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</si>
  <si>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</si>
  <si>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</si>
  <si>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</si>
  <si>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</si>
  <si>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</si>
  <si>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</si>
  <si>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</si>
  <si>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</si>
  <si>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</si>
  <si>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</si>
  <si>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</si>
  <si>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CUENTA</t>
  </si>
  <si>
    <t>NOMBRE</t>
  </si>
  <si>
    <t>4000</t>
  </si>
  <si>
    <t>INGRESOS Y OTROS BENEFICIOS</t>
  </si>
  <si>
    <t>4100</t>
  </si>
  <si>
    <t>INGRESOS DE GESTIÓN</t>
  </si>
  <si>
    <t>4110</t>
  </si>
  <si>
    <t>IMPUESTOS</t>
  </si>
  <si>
    <t>4111</t>
  </si>
  <si>
    <t>IMPUESTOS SOBRE LOS INGRESOS</t>
  </si>
  <si>
    <t>4111-01</t>
  </si>
  <si>
    <t>SOBRE JUEGOS PERMITIDOS</t>
  </si>
  <si>
    <t>4111-01-0001</t>
  </si>
  <si>
    <t>SORTEOS</t>
  </si>
  <si>
    <t>4111-01-0002</t>
  </si>
  <si>
    <t>4111-02</t>
  </si>
  <si>
    <t>SOBRE DIVERSIONES Y ESPECTACULOS PUBLICOS</t>
  </si>
  <si>
    <t>4111-02-0001</t>
  </si>
  <si>
    <t>4112</t>
  </si>
  <si>
    <t>IMPUESTOS SOBRE EL PATRIMONIO</t>
  </si>
  <si>
    <t>4112-01</t>
  </si>
  <si>
    <t>PREDIAL</t>
  </si>
  <si>
    <t>4112-01-0001</t>
  </si>
  <si>
    <t>4112-01-0002</t>
  </si>
  <si>
    <t>4112-01-0003</t>
  </si>
  <si>
    <t>PREDIAL RUSTICO AÑO ACTUAL</t>
  </si>
  <si>
    <t>4112-01-0004</t>
  </si>
  <si>
    <t>4112-01-0005</t>
  </si>
  <si>
    <t>PLANTAS DE BENEFICIO Y ESTABLECIMIENTOS METALÚRGICOS</t>
  </si>
  <si>
    <t>4113</t>
  </si>
  <si>
    <t>IMPUESTOS SOBRE LA PRODUCCIÓN, EL CONSUMO Y LAS TRANSACCIONES</t>
  </si>
  <si>
    <t>4113-01</t>
  </si>
  <si>
    <t>SOBRE ADQUISICIONES DE BIENES INMUEBLES</t>
  </si>
  <si>
    <t>4113-01-0001</t>
  </si>
  <si>
    <t>4117</t>
  </si>
  <si>
    <t>ACCESORIOS DE IMPUESTOS</t>
  </si>
  <si>
    <t>4117-01</t>
  </si>
  <si>
    <t>RECARGOS</t>
  </si>
  <si>
    <t>4117-02</t>
  </si>
  <si>
    <t>4119</t>
  </si>
  <si>
    <t>OTROS IMPUESTOS</t>
  </si>
  <si>
    <t>ANUNCIOS Y PROPAGANDA</t>
  </si>
  <si>
    <t>ANUNCIOS PANORAMICOS</t>
  </si>
  <si>
    <t>ANUNCIOS FIJOS</t>
  </si>
  <si>
    <t>VOLANTES DE MANO</t>
  </si>
  <si>
    <t>VALLAS O MAMPARAS</t>
  </si>
  <si>
    <t>CARTELERAS</t>
  </si>
  <si>
    <t>SONIDO</t>
  </si>
  <si>
    <t>ANUNCIO LUMINOSO</t>
  </si>
  <si>
    <t>MANTA PUBLICITARIA</t>
  </si>
  <si>
    <t>4130</t>
  </si>
  <si>
    <t>CONTRIBUCIONES DE MEJORAS</t>
  </si>
  <si>
    <t>4131</t>
  </si>
  <si>
    <t>CONTRIBUCIONES DE MEJORAS POR OBRAS PÚBLICAS</t>
  </si>
  <si>
    <t>4131-01</t>
  </si>
  <si>
    <t>4140</t>
  </si>
  <si>
    <t>DERECHOS</t>
  </si>
  <si>
    <t>4141</t>
  </si>
  <si>
    <t>DERECHOS POR EL USO, GOCE, APROVECHAMIENTO O EXPLOTACIÓN DE BIENES DE DOMINIO PÚBLICO</t>
  </si>
  <si>
    <t>4141-01</t>
  </si>
  <si>
    <t>PLAZAS Y MERCADOS</t>
  </si>
  <si>
    <t>4141-01-0001</t>
  </si>
  <si>
    <t>USO DE SUELO</t>
  </si>
  <si>
    <t>4141-02</t>
  </si>
  <si>
    <t>ESPACIOS PARA SERVICIO DE CARGA Y DESCARGA</t>
  </si>
  <si>
    <t>4141-02-0001</t>
  </si>
  <si>
    <t>ESPACIOS PARA SERV. DE CARGA Y DESCARGA</t>
  </si>
  <si>
    <t>4143</t>
  </si>
  <si>
    <t>DERECHOS POR PRESTACIÓN DE SERVICIOS</t>
  </si>
  <si>
    <t>4143-01</t>
  </si>
  <si>
    <t>RASTROS Y SERVICIOS CONEXOS</t>
  </si>
  <si>
    <t>4143-01-0001</t>
  </si>
  <si>
    <t>USO DE CORRAL GANADO MAYOR</t>
  </si>
  <si>
    <t>4143-01-0002</t>
  </si>
  <si>
    <t>USO DE CORRAL OVICAPRINO</t>
  </si>
  <si>
    <t>4143-01-0003</t>
  </si>
  <si>
    <t>USO DE CORRAL PORCINO</t>
  </si>
  <si>
    <t>4143-01-0004</t>
  </si>
  <si>
    <t>MATANZA GANADO MAYOR</t>
  </si>
  <si>
    <t>4143-01-0005</t>
  </si>
  <si>
    <t>MATANZA OVICAPRINO</t>
  </si>
  <si>
    <t>4143-01-0006</t>
  </si>
  <si>
    <t>MATANZA PORCINO</t>
  </si>
  <si>
    <t>4143-01-0007</t>
  </si>
  <si>
    <t>TRANSPORTACION DE CARNE</t>
  </si>
  <si>
    <t>4143-01-0008</t>
  </si>
  <si>
    <t>USO DE BASCULA</t>
  </si>
  <si>
    <t>4143-01-0009</t>
  </si>
  <si>
    <t>INTRODUCCION GANADO MAYOR FUERA DE HORAS</t>
  </si>
  <si>
    <t>4143-01-0010</t>
  </si>
  <si>
    <t>INTRODUCCION PORCINO FUERA DE HORAS</t>
  </si>
  <si>
    <t>4143-01-0011</t>
  </si>
  <si>
    <t>LAVADO DE VISCERAS</t>
  </si>
  <si>
    <t>4143-01-0012</t>
  </si>
  <si>
    <t>REFRIGERACION GANADO MAYOR</t>
  </si>
  <si>
    <t>4143-01-0013</t>
  </si>
  <si>
    <t>REFRIGERACION PORCINO</t>
  </si>
  <si>
    <t>4143-01-0014</t>
  </si>
  <si>
    <t>INTRODUCCION MAYOR CARNE OTROS LUGARES</t>
  </si>
  <si>
    <t>4143-01-0015</t>
  </si>
  <si>
    <t>INTRODUCCION PORCINO CARNE OTROS LUGARES</t>
  </si>
  <si>
    <t>4143-01-0016</t>
  </si>
  <si>
    <t>INCINERACION CARNE GANADO MAYOR</t>
  </si>
  <si>
    <t>INCINERACION CARNE GANADO MENOR</t>
  </si>
  <si>
    <t>MATANZA ASNAL</t>
  </si>
  <si>
    <t>4143-02</t>
  </si>
  <si>
    <t>REGISTRO CIVIL</t>
  </si>
  <si>
    <t>4143-02-0001</t>
  </si>
  <si>
    <t>EXPEDICCION DE ACTAS DE NACIMIENTO</t>
  </si>
  <si>
    <t>4143-02-0002</t>
  </si>
  <si>
    <t>EXPEDICION DE ACTAS DE DEFUNCION</t>
  </si>
  <si>
    <t>4143-02-0003</t>
  </si>
  <si>
    <t>EXPEDICION DE ACTAS DE MATRIMONIO</t>
  </si>
  <si>
    <t>4143-02-0004</t>
  </si>
  <si>
    <t>EXPEDICION DE ACTAS DE DIVORCIO</t>
  </si>
  <si>
    <t>4143-02-0005</t>
  </si>
  <si>
    <t>SOLICITUD DE MATRIMONIO</t>
  </si>
  <si>
    <t>4143-02-0006</t>
  </si>
  <si>
    <t>4143-02-0007</t>
  </si>
  <si>
    <t>4143-02-0008</t>
  </si>
  <si>
    <t>4143-02-0009</t>
  </si>
  <si>
    <t>REGISTROS EXTEMPORANEOS</t>
  </si>
  <si>
    <t>4143-02-0010</t>
  </si>
  <si>
    <t>ASENTAMIENTO REGISTRO DE NACIMIENTO</t>
  </si>
  <si>
    <t>4143-02-0011</t>
  </si>
  <si>
    <t>ASENTAMIENTO ACTAS DE DEFUNCION</t>
  </si>
  <si>
    <t>4143-02-0012</t>
  </si>
  <si>
    <t>ANOTACION MARGINAL</t>
  </si>
  <si>
    <t>4143-02-0013</t>
  </si>
  <si>
    <t>CONSTANCIA DE NO REGISTRO</t>
  </si>
  <si>
    <t>4143-02-0014</t>
  </si>
  <si>
    <t>4143-03</t>
  </si>
  <si>
    <t>PANTEONES</t>
  </si>
  <si>
    <t>4143-03-0001</t>
  </si>
  <si>
    <t>4143-03-0002</t>
  </si>
  <si>
    <t>4143-03-0003</t>
  </si>
  <si>
    <t>4143-03-0004</t>
  </si>
  <si>
    <t>4143-03-0005</t>
  </si>
  <si>
    <t>4143-03-0006</t>
  </si>
  <si>
    <t>4143-03-0007</t>
  </si>
  <si>
    <t>CONSTRUCCION MONUMENTO CANTERA</t>
  </si>
  <si>
    <t>4143-03-0008</t>
  </si>
  <si>
    <t>CONSTRUCCION MONUMENTO DE GRANITO</t>
  </si>
  <si>
    <t>4143-03-0009</t>
  </si>
  <si>
    <t>CONSTRUCCION MONUMENTO MAT. NO ESP</t>
  </si>
  <si>
    <t>4143-03-0010</t>
  </si>
  <si>
    <t>4143-03-0011</t>
  </si>
  <si>
    <t>4143-03-0012</t>
  </si>
  <si>
    <t>4143-03-0013</t>
  </si>
  <si>
    <t>4143-03-0014</t>
  </si>
  <si>
    <t>4143-03-0015</t>
  </si>
  <si>
    <t>4143-03-0016</t>
  </si>
  <si>
    <t>4143-03-0017</t>
  </si>
  <si>
    <t>4143-03-0018</t>
  </si>
  <si>
    <t>REINHUMACIONES</t>
  </si>
  <si>
    <t>SERVICIO FUERA DE HORARIO</t>
  </si>
  <si>
    <t>VENTA DE LOSETAS PARA CRIPTAS</t>
  </si>
  <si>
    <t>4143-04</t>
  </si>
  <si>
    <t>CERTIFICACIONES Y LEGALIZACIONES</t>
  </si>
  <si>
    <t>4143-04-0001</t>
  </si>
  <si>
    <t>4143-04-0002</t>
  </si>
  <si>
    <t>4143-04-0003</t>
  </si>
  <si>
    <t>4143-04-0004</t>
  </si>
  <si>
    <t>4143-04-0005</t>
  </si>
  <si>
    <t>4143-04-0006</t>
  </si>
  <si>
    <t>CERTIFICACION DE PLANOS</t>
  </si>
  <si>
    <t>4143-05</t>
  </si>
  <si>
    <t>4143-05-0001</t>
  </si>
  <si>
    <t>SERVICIO DE ASEO PUBLICO (SAP)</t>
  </si>
  <si>
    <t>4143-05-0002</t>
  </si>
  <si>
    <t>SERVICIO DE RECOLECCION DE BASURA (CONV)</t>
  </si>
  <si>
    <t>4143-05-0003</t>
  </si>
  <si>
    <t>SERVICIO DE LIMPIA CALLEJONEADAS</t>
  </si>
  <si>
    <t>4143-05-0004</t>
  </si>
  <si>
    <t>4143-06</t>
  </si>
  <si>
    <t>SERVICIO PUBLICO DE ALUMBRADO</t>
  </si>
  <si>
    <t>4143-06-0001</t>
  </si>
  <si>
    <t>4143-07</t>
  </si>
  <si>
    <t>SERVICIOS SOBRE BIENES INMUEBLES</t>
  </si>
  <si>
    <t>4143-07-0001</t>
  </si>
  <si>
    <t>4143-07-0002</t>
  </si>
  <si>
    <t>AVALUOS</t>
  </si>
  <si>
    <t>4143-07-0003</t>
  </si>
  <si>
    <t>ACTAS DE DESLINDE</t>
  </si>
  <si>
    <t>4143-07-0004</t>
  </si>
  <si>
    <t>ASIGNACION DE CEDULA Y/O CLAVE CATASTRAL</t>
  </si>
  <si>
    <t>4143-08</t>
  </si>
  <si>
    <t>DESARROLLO URBANO</t>
  </si>
  <si>
    <t>4143-08-0001</t>
  </si>
  <si>
    <t>4143-08-0002</t>
  </si>
  <si>
    <t>4143-08-0003</t>
  </si>
  <si>
    <t>LOTIFICACION</t>
  </si>
  <si>
    <t>4143-08-0004</t>
  </si>
  <si>
    <t>4143-08-0005</t>
  </si>
  <si>
    <t>RELOTIFICACION</t>
  </si>
  <si>
    <t>4143-08-0006</t>
  </si>
  <si>
    <t>AUTORIZACION DE FRACCIONAMIENTO</t>
  </si>
  <si>
    <t>TRAZO Y LOCALIZACION DE TERRENO</t>
  </si>
  <si>
    <t>4143-09</t>
  </si>
  <si>
    <t>LICENCIAS DE CONSTRUCCION</t>
  </si>
  <si>
    <t>4143-09-0001</t>
  </si>
  <si>
    <t>PERMISOS PARA CONSTRUCCION</t>
  </si>
  <si>
    <t>4143-09-0002</t>
  </si>
  <si>
    <t>PRORROGA PARA TERMINACION DE OBRA</t>
  </si>
  <si>
    <t>4143-09-0003</t>
  </si>
  <si>
    <t>CONSTANCIAS DE COMPATIBILIDAD URBANA</t>
  </si>
  <si>
    <t>4143-09-0004</t>
  </si>
  <si>
    <t>LICENCIA AMBIENTAL</t>
  </si>
  <si>
    <t>4143-09-0005</t>
  </si>
  <si>
    <t>CONSTANCIA DE TERMINACION DE OBRA</t>
  </si>
  <si>
    <t>4143-09-0006</t>
  </si>
  <si>
    <t>PERMISO PARA MOVIMIENTO DE ESCOMBRO</t>
  </si>
  <si>
    <t>4143-09-0007</t>
  </si>
  <si>
    <t>CONSTANCIA DE SEGURIDAD ESTRUCTURAL</t>
  </si>
  <si>
    <t>4143-09-0008</t>
  </si>
  <si>
    <t>CONSTANCIA DE AUTOCONSTRUCCION</t>
  </si>
  <si>
    <t>4143-09-0009</t>
  </si>
  <si>
    <t>PERMISO PARA ROMPER PAVIMENTO</t>
  </si>
  <si>
    <t>4143-10</t>
  </si>
  <si>
    <t>BEBIDAS ALCOHOLICAS SUPERIOR A 10 GRADOS</t>
  </si>
  <si>
    <t>4143-10-0001</t>
  </si>
  <si>
    <t>4143-10-0002</t>
  </si>
  <si>
    <t>4143-10-0003</t>
  </si>
  <si>
    <t>4143-10-0004</t>
  </si>
  <si>
    <t>CAMBIO DE GIRO</t>
  </si>
  <si>
    <t>4143-10-0005</t>
  </si>
  <si>
    <t>CAMBIO DE DOMICILIO</t>
  </si>
  <si>
    <t>4143-10-0006</t>
  </si>
  <si>
    <t>PERMISO EVENTUAL</t>
  </si>
  <si>
    <t>4143-10-0007</t>
  </si>
  <si>
    <t>AMPLIACION ALCOHOLES</t>
  </si>
  <si>
    <t>4143-10-0008</t>
  </si>
  <si>
    <t>VERIFICACION ALCOHOLES</t>
  </si>
  <si>
    <t>4143-11</t>
  </si>
  <si>
    <t>BEBIDAS ALCOHOL ETILICO</t>
  </si>
  <si>
    <t>4143-11-0001</t>
  </si>
  <si>
    <t>4143-11-0002</t>
  </si>
  <si>
    <t>4143-11-0003</t>
  </si>
  <si>
    <t>4143-11-0004</t>
  </si>
  <si>
    <t>4143-11-0005</t>
  </si>
  <si>
    <t>4143-11-0006</t>
  </si>
  <si>
    <t>4143-11-0007</t>
  </si>
  <si>
    <t>4143-11-0008</t>
  </si>
  <si>
    <t>4143-12</t>
  </si>
  <si>
    <t>BEBIDAS ALCOHOLICAS INFERIOR A 10 GRADOS</t>
  </si>
  <si>
    <t>4143-12-0001</t>
  </si>
  <si>
    <t>4143-12-0002</t>
  </si>
  <si>
    <t>4143-12-0003</t>
  </si>
  <si>
    <t>4143-12-0004</t>
  </si>
  <si>
    <t>4143-12-0005</t>
  </si>
  <si>
    <t>4143-12-0006</t>
  </si>
  <si>
    <t>4143-12-0007</t>
  </si>
  <si>
    <t>4143-12-0008</t>
  </si>
  <si>
    <t>4143-13</t>
  </si>
  <si>
    <t>PADRON MUNICIPAL DE COMERCIO Y SERVICIOS</t>
  </si>
  <si>
    <t>4143-13-0001</t>
  </si>
  <si>
    <t>4143-14</t>
  </si>
  <si>
    <t>4143-14-0001</t>
  </si>
  <si>
    <t>4143-15</t>
  </si>
  <si>
    <t>CENTRO DE CONTROL CANINO</t>
  </si>
  <si>
    <t>4143-15-0001</t>
  </si>
  <si>
    <t>ESTERILIZACIONES</t>
  </si>
  <si>
    <t>DESPARASITACIONES</t>
  </si>
  <si>
    <t>CASTRACIONES</t>
  </si>
  <si>
    <t>CIRUGIAS</t>
  </si>
  <si>
    <t>SACRIFICIO</t>
  </si>
  <si>
    <t>CONSULTA VETERINARIA</t>
  </si>
  <si>
    <t>CAPTURA Y COSTO D ALIMENTO DEL PERRO</t>
  </si>
  <si>
    <t>4143-16</t>
  </si>
  <si>
    <t>4143-16-0001</t>
  </si>
  <si>
    <t>4143-16-0002</t>
  </si>
  <si>
    <t>VENTA DE MEDIDORES</t>
  </si>
  <si>
    <t>RECONEXIONES</t>
  </si>
  <si>
    <t>4143-17</t>
  </si>
  <si>
    <t>OTROS DERECHOS</t>
  </si>
  <si>
    <t>SERVICIOS DE SEGURIDAD</t>
  </si>
  <si>
    <t>AMPLIACION PARA SEGURIDAD</t>
  </si>
  <si>
    <t>PERMISOS PARA FESTEJOS</t>
  </si>
  <si>
    <t>SERVICIOS DE SEGURIDAD PARA FESTEJOS</t>
  </si>
  <si>
    <t>4144</t>
  </si>
  <si>
    <t>ACCESORIOS DE DERECHOS</t>
  </si>
  <si>
    <t>4144-01</t>
  </si>
  <si>
    <t>4149</t>
  </si>
  <si>
    <t>4150</t>
  </si>
  <si>
    <t>4151</t>
  </si>
  <si>
    <t>4151-01</t>
  </si>
  <si>
    <t>ENAJENACION DE BIENES MUEBLES</t>
  </si>
  <si>
    <t>4151-02</t>
  </si>
  <si>
    <t>ENAJENACION DE BIENES IMUEBLES</t>
  </si>
  <si>
    <t>SANITARIOS</t>
  </si>
  <si>
    <t>ESTACIONAMIENTOS</t>
  </si>
  <si>
    <t>ENAJENACIÓN DE BIENES MUEBLES NO SUJETOS A SER INVENTARIADOS</t>
  </si>
  <si>
    <t>4153</t>
  </si>
  <si>
    <t>ACCESORIOS DE PRODUCTOS</t>
  </si>
  <si>
    <t>4153-01</t>
  </si>
  <si>
    <t>4159</t>
  </si>
  <si>
    <t>OTROS PRODUCTOS QUE GENERAN INGRESOS CORRIENTES</t>
  </si>
  <si>
    <t>4159-01</t>
  </si>
  <si>
    <t>4159-02</t>
  </si>
  <si>
    <t>FOTOCOPIADO AL PUBLICO</t>
  </si>
  <si>
    <t>4159-03</t>
  </si>
  <si>
    <t>VENTA O RESARCIMIENTO DE BIENES MOSTRENCOS</t>
  </si>
  <si>
    <t>4159-04</t>
  </si>
  <si>
    <t>CURSOS DE CAPACITACION</t>
  </si>
  <si>
    <t>4159-05</t>
  </si>
  <si>
    <t>PLATICAS PRENUPCIALES</t>
  </si>
  <si>
    <t>4160</t>
  </si>
  <si>
    <t>4161</t>
  </si>
  <si>
    <t>INCENTIVOS DERIVADOS DE LA COLABORACIÓN FISCAL</t>
  </si>
  <si>
    <t>GASTOS DE COBRANZA</t>
  </si>
  <si>
    <t>4162</t>
  </si>
  <si>
    <t>MULTAS</t>
  </si>
  <si>
    <t>4162-01</t>
  </si>
  <si>
    <t>4162-02</t>
  </si>
  <si>
    <t>4162-03</t>
  </si>
  <si>
    <t>4162-04</t>
  </si>
  <si>
    <t>INFRACCIONES AL BANDO DE POLICÍA Y BUEN GOBIERNO</t>
  </si>
  <si>
    <t>4162-05</t>
  </si>
  <si>
    <t>POR VIOLAR REGLAMENTOS MUNICIPALES</t>
  </si>
  <si>
    <t>MULTAS PROCEDIMIENTOS LEGALES</t>
  </si>
  <si>
    <t>4163</t>
  </si>
  <si>
    <t>INDEMNIZACIONES</t>
  </si>
  <si>
    <t>REINTEGROS</t>
  </si>
  <si>
    <t>4165</t>
  </si>
  <si>
    <t>APROVECHAMIENTOS PROVENIENTES DE OBRAS PÚBLICAS</t>
  </si>
  <si>
    <t>4166</t>
  </si>
  <si>
    <t>APROVECHAMIENTOS POR PARTICIPACIONES DERIVADAS DE LA APLICACIÓN DE LEYES</t>
  </si>
  <si>
    <t>4167</t>
  </si>
  <si>
    <t>APROVECHAMIENTOS POR APORTACIONES Y COOPERACIONES</t>
  </si>
  <si>
    <t>4169</t>
  </si>
  <si>
    <t>OTROS APROVECHAMIENTOS</t>
  </si>
  <si>
    <t>4169-01</t>
  </si>
  <si>
    <t>INGRESOS POR FESTIVIDAD</t>
  </si>
  <si>
    <t>4169-02</t>
  </si>
  <si>
    <t>FIERRO DE HERRAR</t>
  </si>
  <si>
    <t>4169-03</t>
  </si>
  <si>
    <t>4169-04</t>
  </si>
  <si>
    <t>4170</t>
  </si>
  <si>
    <t>INGRESOS POR VENTA DE BIENES Y SERVICIOS</t>
  </si>
  <si>
    <t>4173</t>
  </si>
  <si>
    <t>INGRESOS POR VENTA DE BIENES Y SERVICIOS DE ORGANISMOS DESCENTRALIZADOS</t>
  </si>
  <si>
    <t>CONSUMO TASA 0%</t>
  </si>
  <si>
    <t>CONSUMO TASA 16%</t>
  </si>
  <si>
    <t>4200</t>
  </si>
  <si>
    <t>PARTICIPACIONES, APORTACIONES, TRANSFERENCIAS, ASIGNACIONES, SUBSIDIOS Y OTRAS AYUDAS</t>
  </si>
  <si>
    <t>4210</t>
  </si>
  <si>
    <t>PARTICIPACIONES Y APORTACIONES</t>
  </si>
  <si>
    <t>4211</t>
  </si>
  <si>
    <t>PARTICIPACIONES</t>
  </si>
  <si>
    <t>4211-01</t>
  </si>
  <si>
    <t>4211-02</t>
  </si>
  <si>
    <t>4212</t>
  </si>
  <si>
    <t>4212-01</t>
  </si>
  <si>
    <t>FONDO DE INFRAESTRUCTURA SOCIAL MUNICIPAL (FIII)</t>
  </si>
  <si>
    <t>4212-02</t>
  </si>
  <si>
    <t>FONDO DE APORTACIONES PARA EL FORTALECIMINETO DE LOS MUNICIPIOS ( F IV)</t>
  </si>
  <si>
    <t>4213</t>
  </si>
  <si>
    <t>CONVENIOS</t>
  </si>
  <si>
    <t>4213-01</t>
  </si>
  <si>
    <t>4213-02</t>
  </si>
  <si>
    <t>4213-03</t>
  </si>
  <si>
    <t>4213-04</t>
  </si>
  <si>
    <t>OPCIONES PRODUCTIVAS</t>
  </si>
  <si>
    <t>4213-05</t>
  </si>
  <si>
    <t>4213-06</t>
  </si>
  <si>
    <t>4213-07</t>
  </si>
  <si>
    <t>EMPLEO TEMPORAL</t>
  </si>
  <si>
    <t>4213-08</t>
  </si>
  <si>
    <t>4213-09</t>
  </si>
  <si>
    <t>PESO A PESO</t>
  </si>
  <si>
    <t>4213-10</t>
  </si>
  <si>
    <t>4213-11</t>
  </si>
  <si>
    <t>4213-12</t>
  </si>
  <si>
    <t>4213-13</t>
  </si>
  <si>
    <t>4213-14</t>
  </si>
  <si>
    <t>4220</t>
  </si>
  <si>
    <t>TRANSFERENCIAS, ASIGNACIONES, SUBSIDIOS Y OTRAS AYUDAS</t>
  </si>
  <si>
    <t>4221</t>
  </si>
  <si>
    <t>TRANSFERENCIAS INTERNAS Y ASIGNACIONES AL SECTOR PÚBLICO</t>
  </si>
  <si>
    <t>4221-01</t>
  </si>
  <si>
    <t>4222</t>
  </si>
  <si>
    <t>TRANSFERENCIAS AL RESTO DEL SECTOR PÚBLICO</t>
  </si>
  <si>
    <t>APOYOS EXTRAORDINARIOS</t>
  </si>
  <si>
    <t>4223</t>
  </si>
  <si>
    <t>SUBSIDIOS Y SUBVENCIONES</t>
  </si>
  <si>
    <t>4223-01</t>
  </si>
  <si>
    <t>4300</t>
  </si>
  <si>
    <t>OTROS INGRESOS Y BENEFICIOS</t>
  </si>
  <si>
    <t>RENDIMIENTOS POR INTERESES REC. PROPIOS</t>
  </si>
  <si>
    <t>RENDIMIENTOS POR INTERESES REC. FONDO III</t>
  </si>
  <si>
    <t>RENDIMIENTOS POR INTERESES REC. FONDO IV</t>
  </si>
  <si>
    <t>RENDIMIENTOS POR INTERESES REC. OTROS PROG. Y RAMO 20</t>
  </si>
  <si>
    <t>4390</t>
  </si>
  <si>
    <t>OTROS INGRESOS Y BENEFICIOS VARIOS</t>
  </si>
  <si>
    <t>4399</t>
  </si>
  <si>
    <t>4399-01</t>
  </si>
  <si>
    <t>4399-01-0001</t>
  </si>
  <si>
    <t>01-9999</t>
  </si>
  <si>
    <t>IMPORTE</t>
  </si>
  <si>
    <t>CRI</t>
  </si>
  <si>
    <t xml:space="preserve">RUBRO / TIPO </t>
  </si>
  <si>
    <t>RUBRO / TIPO / CLASE / CONCEPTO</t>
  </si>
  <si>
    <t>Plan de Cuentas</t>
  </si>
  <si>
    <t>CUENTAS DE RESULTADOS</t>
  </si>
  <si>
    <t>CONCEPTO</t>
  </si>
  <si>
    <t>NOTAS</t>
  </si>
  <si>
    <t>A</t>
  </si>
  <si>
    <t>R</t>
  </si>
  <si>
    <t>TEATRO</t>
  </si>
  <si>
    <t>4111-02-0002</t>
  </si>
  <si>
    <t>CIRCO</t>
  </si>
  <si>
    <t>PREDIAL URBANO AÑOS ANTERIORES (REZAGO)</t>
  </si>
  <si>
    <t>PREDIAL RUSTICO AÑOS ANTERIORES (REZAGO)</t>
  </si>
  <si>
    <t xml:space="preserve">ACTUALIZACIONES </t>
  </si>
  <si>
    <t>MULTAS FISCALES</t>
  </si>
  <si>
    <t>N/A</t>
  </si>
  <si>
    <t>CONTRIBUCIONES DE MEJORA</t>
  </si>
  <si>
    <t>4141-03-0001</t>
  </si>
  <si>
    <t>USO DE TERRENO A PERPETUIDAD MENORES SIN GAVETA</t>
  </si>
  <si>
    <t>USO DE TERRENO A PERPETUIDAD MENORES CON GAVETA</t>
  </si>
  <si>
    <t>4141-03-0003</t>
  </si>
  <si>
    <t>USO DE TERRENO A PERPETUIDAD ADULTOS SIN GAVETA</t>
  </si>
  <si>
    <t>USO DE TERRENO A PERPETUIDAD ADULTOS CON GAVETA</t>
  </si>
  <si>
    <t>USO DE TERRENO A PERPETUIDAD  COMUNIDAD RURAL</t>
  </si>
  <si>
    <t>4141-04-0001</t>
  </si>
  <si>
    <t>USO DE CORRAL EQUINO</t>
  </si>
  <si>
    <t>4141-04-0005</t>
  </si>
  <si>
    <t>USO DE CORRAL ASNAL</t>
  </si>
  <si>
    <t>4141-04-0006</t>
  </si>
  <si>
    <t xml:space="preserve">USO DE CORRAL AVES </t>
  </si>
  <si>
    <t>4141-05</t>
  </si>
  <si>
    <t>CANALIZACIÓN DE INSTALACIONES EN LA VÍA PÚBLICA</t>
  </si>
  <si>
    <t>4141-05-0001</t>
  </si>
  <si>
    <t>CABLEADO SUBTERRÁNEO</t>
  </si>
  <si>
    <t>CABLEADO AÉREO</t>
  </si>
  <si>
    <t>4141-05-0003</t>
  </si>
  <si>
    <t>CASETAS TELEFÓNICAS</t>
  </si>
  <si>
    <t>4141-05-0004</t>
  </si>
  <si>
    <t>POSTES DE LUZ, TELEFONÍA Y CABLE</t>
  </si>
  <si>
    <t>4141-05-0005</t>
  </si>
  <si>
    <t>SUBESTACIONES, ANTENAS EMISORAS Y TRANSMISORAS DE SERV. DE TELECOMUNICACIONES</t>
  </si>
  <si>
    <t xml:space="preserve">MATANZA EQUINO </t>
  </si>
  <si>
    <t>INSCRIPCIÓN DE ACTAS RELATIVAS AL ESTADO CIVIL DE LAS PERSONAS</t>
  </si>
  <si>
    <t>CELEBRACION DE MATRIMONIO  EDIFICIO</t>
  </si>
  <si>
    <t>CELEBRACION DE MATRIMONIO FUERA DE EDIFICIO</t>
  </si>
  <si>
    <t>CORRECCION DE DATOS POR ERRORES  ACTAS</t>
  </si>
  <si>
    <t>4143-02-0015</t>
  </si>
  <si>
    <t>INHUMACIÓN A PERPETUIDAD MENORES SIN GAVETA</t>
  </si>
  <si>
    <t>INHUMACIÓN A PERPETUIDAD MENORES CON GAVETA</t>
  </si>
  <si>
    <t>INHUMACIÓN A PERPETUIDAD ADULTOS SIN GAVETA</t>
  </si>
  <si>
    <t>INHUMACIÓN A PERPETUIDAD ADULTOS CON GAVETA</t>
  </si>
  <si>
    <t>INHUMACIÓN A PERPETUIDAD  COMUNIDAD RURAL</t>
  </si>
  <si>
    <t>INHUMACIÓN  GAVETA SENCILLA  AREA VERDE</t>
  </si>
  <si>
    <t>INHUMACIÓN  GAVETA VERTICAL MURAL</t>
  </si>
  <si>
    <t>INHUMACIÓN  GAVETA DUPLEX  AREA VERDE</t>
  </si>
  <si>
    <t>INHUMACIÓN  CON GAVETA P PARVULOS AREA VERDE</t>
  </si>
  <si>
    <t>INHUMACIÓN  CON GAVETA TAMAñO EXTRAGRANDE AREA VERDE</t>
  </si>
  <si>
    <t>INHUMACIÓN SOBRE FOSA SIN GAVETA PARA ADULTO</t>
  </si>
  <si>
    <t>INHUMACIÓN SOBRE FOSA CON GAVETA PARA ADULTO</t>
  </si>
  <si>
    <t>INHUMACIÓN  FOSA  TIERRA</t>
  </si>
  <si>
    <t>DEPOSITO DE CENIZAS  GAVETA</t>
  </si>
  <si>
    <t>DEPOSITO DE CENIZAS SIN GAVETA</t>
  </si>
  <si>
    <t>EXHUMACIÓN</t>
  </si>
  <si>
    <t>CONSTRUCCION DE GAVETA</t>
  </si>
  <si>
    <t>CONSTRUCCION MONUMENTO LADRILLO O CONCRETO</t>
  </si>
  <si>
    <t xml:space="preserve">IDENTIFICACIÓN DE PERSONAS </t>
  </si>
  <si>
    <t xml:space="preserve">COPIAS CERTIFICADAS DE ACTAS DE CABILDO </t>
  </si>
  <si>
    <t xml:space="preserve"> </t>
  </si>
  <si>
    <t>CONSTANCIA DE CARÁCTER ADMINISTRATIVO</t>
  </si>
  <si>
    <t>CONSTANCIA DE DOCUMENTOS DE ARCHIVOS MUNICIPALES</t>
  </si>
  <si>
    <t>CERTIFICACIÓN DE NO ADEUDO AL MUNICIPIO</t>
  </si>
  <si>
    <t>4143-04-0007</t>
  </si>
  <si>
    <t xml:space="preserve">CERTIFICACIÓN  EXPEDIDA POR PROTECCIÓN CIVIL </t>
  </si>
  <si>
    <t>4143-04-0008</t>
  </si>
  <si>
    <t xml:space="preserve">CERTIFICACIÓN  EXPEDIDA POR ECOLOGÍA Y MEDIO AMBIENTE </t>
  </si>
  <si>
    <t>4143-04-0009</t>
  </si>
  <si>
    <t xml:space="preserve">REPRODUCCIÓN DE INFORMACIÓN PÚBLICA </t>
  </si>
  <si>
    <t>4143-04-0010</t>
  </si>
  <si>
    <t>4143-04-0011</t>
  </si>
  <si>
    <t>SERVICIO DE LIMPIA, RECOLECCIÓN, TRASLADO, TRATAMIENTO  Y DISPOSICIÓN FINAL  DE RESIDUOS SÓLIDOS</t>
  </si>
  <si>
    <t>SERVICIO DE LIMPIA  EVENTOS SOCIALES Y CULTURALES</t>
  </si>
  <si>
    <t>4143-05-0005</t>
  </si>
  <si>
    <t>USO DE RELLENO SANITARIO</t>
  </si>
  <si>
    <t>SERVICIO PUBLICO DE ALUMBRADO (DAP)</t>
  </si>
  <si>
    <t>LEVANTAMIENTO O DESLINDE TOPOGRÁFICO</t>
  </si>
  <si>
    <t>ELABORACION DE PLANOS</t>
  </si>
  <si>
    <t xml:space="preserve">AUTORIZACION DE DIVISIONES Y FUSIONES DE PREDIOS </t>
  </si>
  <si>
    <t>4143-07-0005</t>
  </si>
  <si>
    <t xml:space="preserve">AUTORIZACION DE ALINEAMIENTOS </t>
  </si>
  <si>
    <t>4143-07-0006</t>
  </si>
  <si>
    <t>4143-07-0007</t>
  </si>
  <si>
    <t>4143-07-0008</t>
  </si>
  <si>
    <t xml:space="preserve">EXPEDICIÓN DE NÚMERO OFICIAL </t>
  </si>
  <si>
    <t>FUSIONES, SUBDIVISIONES Y DESMEMBRACION</t>
  </si>
  <si>
    <t>REGISTRO DE PROP.  CONDOMINIO</t>
  </si>
  <si>
    <t>INICIACION - EXPEDICIÓN DE LICENCIA</t>
  </si>
  <si>
    <t>AÑO POSTERIOR - RENOVACIÓN</t>
  </si>
  <si>
    <t>TRANSFERENCIA DE LICENCIA</t>
  </si>
  <si>
    <t>INSCRIPCIÓN PADRON MUNICIPAL DE COMERCIO Y SERVICIOS</t>
  </si>
  <si>
    <t>4143-13-0002</t>
  </si>
  <si>
    <t>RENOVACIÓN PADRON MUNICIPAL DE COMERCIO Y SERVICIOS</t>
  </si>
  <si>
    <t>PADRON DE PROVEEDORES Y CONTRATISTAS</t>
  </si>
  <si>
    <t>INSCIPCIÓN  DE PROVEEDORES Y CONTRATISTAS</t>
  </si>
  <si>
    <t>4143-14-0002</t>
  </si>
  <si>
    <t>RENOVACIÓN  DE PROVEEDORES Y CONTRATISTAS</t>
  </si>
  <si>
    <t xml:space="preserve">PROTECCIÓN CIVIL </t>
  </si>
  <si>
    <t xml:space="preserve">VISITAS DE INSPECCIÓN Y VERIFICACIÓN </t>
  </si>
  <si>
    <t>ECOLOGÍA Y MEDIO AMBIENTE</t>
  </si>
  <si>
    <t>LICENCIAS DE IMPACTO AMBIENTAL</t>
  </si>
  <si>
    <t>ANUNCIOS  BARDAS Y FACHADAS</t>
  </si>
  <si>
    <t>ANUNCIOS  TRANSPORTES</t>
  </si>
  <si>
    <t>ANUNCIOS  PANTALLA ELECTRONICA</t>
  </si>
  <si>
    <t>4144-02</t>
  </si>
  <si>
    <t>4144-03</t>
  </si>
  <si>
    <t>4149-01</t>
  </si>
  <si>
    <t>4149-02</t>
  </si>
  <si>
    <t xml:space="preserve">PERMISOS PARA CIERRE DE CALLE </t>
  </si>
  <si>
    <t>4149-03</t>
  </si>
  <si>
    <t>4149-04</t>
  </si>
  <si>
    <t>SEÑAL DE SANGRE</t>
  </si>
  <si>
    <t xml:space="preserve">ENAJENACIÓN </t>
  </si>
  <si>
    <t>4151-01-0001</t>
  </si>
  <si>
    <t>4151-01-0002</t>
  </si>
  <si>
    <t xml:space="preserve">ARRENDAMIENTO </t>
  </si>
  <si>
    <t>4151-02-0001</t>
  </si>
  <si>
    <t>ARRENDAMIENTO DE BIENES MUEBLES</t>
  </si>
  <si>
    <t>4151-02-0002</t>
  </si>
  <si>
    <t>ARRENDAMIENTO DE BIENES IMUEBLES</t>
  </si>
  <si>
    <t>USO DE BIENES</t>
  </si>
  <si>
    <t>4152-01</t>
  </si>
  <si>
    <t>INTERESES CONVENCIONALES</t>
  </si>
  <si>
    <t>PENAS CONVENCIONALES</t>
  </si>
  <si>
    <t xml:space="preserve">GASTOS Y COSTAS DEL JUICIO </t>
  </si>
  <si>
    <t>VENTA  DE RESIDUOS SOLIDOS</t>
  </si>
  <si>
    <t>VENTA DE ANIMALES DE CENTRO DE CONTROL CANINO (PRACTICAS ACADEMICAS)</t>
  </si>
  <si>
    <t>4159-06</t>
  </si>
  <si>
    <t>4159-07</t>
  </si>
  <si>
    <t>DONATIVOS</t>
  </si>
  <si>
    <t>MULTAS ADMINISTRATIVAS DERIVADAS DE IMPUESTOS</t>
  </si>
  <si>
    <t>MULTAS ADMINISTRATIVASDERIVADAS DE DERECHOS</t>
  </si>
  <si>
    <t>4167-01</t>
  </si>
  <si>
    <t>APORTACIÓN DE BENEFICIARIOS PARA OBRAS PMO</t>
  </si>
  <si>
    <t>4167-02</t>
  </si>
  <si>
    <t>4167-03</t>
  </si>
  <si>
    <t>IMSS por incapacidades; de Funcionarios por observaciones derivadas de auditorias; por seguros de bienes</t>
  </si>
  <si>
    <t>ADMINISTRACIÓN DE MEDICAMENTOS</t>
  </si>
  <si>
    <t>4169-06</t>
  </si>
  <si>
    <t>SEGURIDAD PÚBLICA</t>
  </si>
  <si>
    <t>4169-06-0001</t>
  </si>
  <si>
    <t>4169-06-0002</t>
  </si>
  <si>
    <t>4169-06-0003</t>
  </si>
  <si>
    <t>4171</t>
  </si>
  <si>
    <t>INGRESOS POR VENTA DE MERCANCÍAS</t>
  </si>
  <si>
    <t>INGRESOS POR VENTA DE BIENES Y SERVICIOS PRODUCIDOS EN ESTABLECIMIENTOS DEL GOBIERNO</t>
  </si>
  <si>
    <t xml:space="preserve">CUOTAS DE RECUPERACIÓN - SERVICIOS/CURSOS </t>
  </si>
  <si>
    <t>CURSOS DE ACTIVIDADES RECREATIVAS</t>
  </si>
  <si>
    <t>DESPENSAS</t>
  </si>
  <si>
    <t>CANASTAS</t>
  </si>
  <si>
    <t>DESAYUNOS</t>
  </si>
  <si>
    <t>RELACIONES EXTERIORES</t>
  </si>
  <si>
    <t>de los Departamentos de Agua Potable - No desentralizados</t>
  </si>
  <si>
    <t>SUMINISTRO DE AGUA  PIPA</t>
  </si>
  <si>
    <t>RESCATE DE ESPACIOS PÚBLICOS</t>
  </si>
  <si>
    <t>COINVERSIÓN SOCIAL</t>
  </si>
  <si>
    <t>ZONAS PRIORITARIAS</t>
  </si>
  <si>
    <t>4213-15</t>
  </si>
  <si>
    <t xml:space="preserve">INFRAESTRUCTURA DEPORTIVA - CONADE </t>
  </si>
  <si>
    <t>4213-16</t>
  </si>
  <si>
    <t>4213-17</t>
  </si>
  <si>
    <t>4213-18</t>
  </si>
  <si>
    <t>4213-19</t>
  </si>
  <si>
    <t>4213-20</t>
  </si>
  <si>
    <t>4213-21</t>
  </si>
  <si>
    <t>CONVENIOS DE DESARROLLO SOCIAL</t>
  </si>
  <si>
    <t>4213-22</t>
  </si>
  <si>
    <t>4213-23</t>
  </si>
  <si>
    <t>4213-24</t>
  </si>
  <si>
    <t>4213-25</t>
  </si>
  <si>
    <t>4213-26</t>
  </si>
  <si>
    <t>TRANSFERENCIA POR SUBSIDIO MUNICIPAL</t>
  </si>
  <si>
    <t>01-9999-1</t>
  </si>
  <si>
    <t>BANCA DE DESARROLLO</t>
  </si>
  <si>
    <t>01-9999-1-1</t>
  </si>
  <si>
    <t>BANOBRAS</t>
  </si>
  <si>
    <t>01-9999-1-2</t>
  </si>
  <si>
    <t>01-9999-1-3</t>
  </si>
  <si>
    <t>01-9999-2</t>
  </si>
  <si>
    <t xml:space="preserve">BANCA COMERCIAL </t>
  </si>
  <si>
    <t>01-9999-2-1</t>
  </si>
  <si>
    <t xml:space="preserve">BANORTE </t>
  </si>
  <si>
    <t>01-9999-2-2</t>
  </si>
  <si>
    <t xml:space="preserve">INTERACCIONES </t>
  </si>
  <si>
    <t>&gt; SÓLO SI SON BIENES NO INVENTARIADOS ****ESTABA EN LA 4151****</t>
  </si>
  <si>
    <t>4152-01-0001</t>
  </si>
  <si>
    <t>4152-01-0002</t>
  </si>
  <si>
    <t>anteriormente considerados en 4161</t>
  </si>
  <si>
    <t>4117-03</t>
  </si>
  <si>
    <t>4141-03</t>
  </si>
  <si>
    <t>4141-03-0002</t>
  </si>
  <si>
    <t>4141-03-0004</t>
  </si>
  <si>
    <t>4141-03-0005</t>
  </si>
  <si>
    <t>4141-04</t>
  </si>
  <si>
    <t>4141-04-0002</t>
  </si>
  <si>
    <t>4141-04-0003</t>
  </si>
  <si>
    <t>4141-04-0004</t>
  </si>
  <si>
    <t>4141-05-0002</t>
  </si>
  <si>
    <t>4153-02</t>
  </si>
  <si>
    <t>4153-03</t>
  </si>
  <si>
    <t>4213-27</t>
  </si>
  <si>
    <t>4213-28</t>
  </si>
  <si>
    <t>BANSEFI</t>
  </si>
  <si>
    <t>NAFIN</t>
  </si>
  <si>
    <t xml:space="preserve"> SÓLO APLICA PARA SMAP </t>
  </si>
  <si>
    <t>CLAVE</t>
  </si>
  <si>
    <t xml:space="preserve">1. ESTE TOTAL SE DEBERÁ COTEJAR CON EL TOTAL DEL INGRESO PRESUPUESTADO </t>
  </si>
  <si>
    <t xml:space="preserve">2. CON LOS TOTALES POR CADA FUENTE DE FINANCIAMIENTO, DEBERÁ PRESUPUESTAR LA APLICACIÓN DEL GASTO EN SU PRESUPUESTO DE EGRESOS </t>
  </si>
  <si>
    <t>VENTA DE BIENES Y SERVICIOS DEL SISTEMA DE AGUA POTABLE</t>
  </si>
  <si>
    <t>TOTAL FUENTE DE FINANCIAMIENTO / INGRESO</t>
  </si>
  <si>
    <t xml:space="preserve">NOTA: DEBE PRESENTARSE DEBIDAMENTE SIGNADO Y SELLADO </t>
  </si>
  <si>
    <r>
      <t xml:space="preserve">ESTAS CUENTAS SON DE INGRESO FINANCIERAS  
</t>
    </r>
    <r>
      <rPr>
        <b/>
        <u val="double"/>
        <sz val="12"/>
        <color rgb="FF002060"/>
        <rFont val="Calibri"/>
        <family val="2"/>
        <scheme val="minor"/>
      </rPr>
      <t>NO</t>
    </r>
    <r>
      <rPr>
        <sz val="12"/>
        <color rgb="FF002060"/>
        <rFont val="Calibri"/>
        <family val="2"/>
        <scheme val="minor"/>
      </rPr>
      <t xml:space="preserve"> PRESUPUESTALES</t>
    </r>
  </si>
  <si>
    <t>4151-03</t>
  </si>
  <si>
    <t>ALBERCA OLIMPICA</t>
  </si>
  <si>
    <t>CUOTAS DE INCRIPCION ALBERCA</t>
  </si>
  <si>
    <t>CREDENCIAL Y REPOSICION ALBERCA</t>
  </si>
  <si>
    <t>COSTO ANUAL MENSUALIDADES</t>
  </si>
  <si>
    <t>SEGURO E VIDA USUARIOS ALBERCA</t>
  </si>
  <si>
    <t>CAMBIO DE HORARIO DE ALBERCA</t>
  </si>
  <si>
    <t>ARRENDAMIENTO DE ALBERCA OLIMPICA</t>
  </si>
  <si>
    <t>4151-03-0001</t>
  </si>
  <si>
    <t>4151-03-0002</t>
  </si>
  <si>
    <t>4151-03-0003</t>
  </si>
  <si>
    <t>4151-03-0004</t>
  </si>
  <si>
    <t>4151-03-0005</t>
  </si>
  <si>
    <t>4151-03-0006</t>
  </si>
  <si>
    <t>RECAUDACIÓN MUNICIPIO</t>
  </si>
  <si>
    <t>SERVICIO DE TRASLADO DE PERSONAS</t>
  </si>
  <si>
    <t>VENTA DE MATERIALES PETREOS</t>
  </si>
  <si>
    <t xml:space="preserve">CONVENIOS SALUD </t>
  </si>
  <si>
    <t>4213-29</t>
  </si>
  <si>
    <t>4213-30</t>
  </si>
  <si>
    <t>LEGISLATURA</t>
  </si>
  <si>
    <t xml:space="preserve">AUDITORÍA </t>
  </si>
  <si>
    <t>FORMATO</t>
  </si>
  <si>
    <t xml:space="preserve">LE SERVIRÁ PARA: </t>
  </si>
  <si>
    <r>
      <t xml:space="preserve">Este formato es el que </t>
    </r>
    <r>
      <rPr>
        <b/>
        <sz val="11"/>
        <color theme="1"/>
        <rFont val="Calibri"/>
        <family val="2"/>
        <scheme val="minor"/>
      </rPr>
      <t xml:space="preserve">debe ir en el artículo 2° de la Ley de Ingresos </t>
    </r>
    <r>
      <rPr>
        <u/>
        <sz val="11"/>
        <color theme="1"/>
        <rFont val="Calibri"/>
        <family val="2"/>
        <scheme val="minor"/>
      </rPr>
      <t>(puede copiar y pegar)</t>
    </r>
  </si>
  <si>
    <t>4213-31</t>
  </si>
  <si>
    <t>CONTINGENCIAS ECONÓMICAS</t>
  </si>
  <si>
    <t>4143-04-0012</t>
  </si>
  <si>
    <t>CERTIFICACION INTERESTATAL</t>
  </si>
  <si>
    <t>4159-08</t>
  </si>
  <si>
    <t>IMPRESIÓN DE CURP</t>
  </si>
  <si>
    <t>4141-03-0006</t>
  </si>
  <si>
    <t>4141-03-0007</t>
  </si>
  <si>
    <t>REFRENDO DE USO DE TERRENO</t>
  </si>
  <si>
    <t>TRASLADO DE DERECHOS DE TERRENO</t>
  </si>
  <si>
    <t>LEGALIZACION DE FIRMAS POR JUEZ COMUNITARIO</t>
  </si>
  <si>
    <t>LEGALIZACION DE FIRMAS EN PLANO CATASTRAL</t>
  </si>
  <si>
    <t>4143-04-0013</t>
  </si>
  <si>
    <t>RENOVACIÓN DE FIERRO DE HERRAR</t>
  </si>
  <si>
    <t>MODIFICACIÓN DE FIERRO DE HERRAR</t>
  </si>
  <si>
    <t>4149-05</t>
  </si>
  <si>
    <t>4149-06</t>
  </si>
  <si>
    <t xml:space="preserve">SERVICIOS QUE BRINDA LA UBR - UNIDAD BÁSICA DE REHABILITACIÓN </t>
  </si>
  <si>
    <t>PROPAGANDA EN CASETAS TELEFÓNICAS</t>
  </si>
  <si>
    <t>4167-04</t>
  </si>
  <si>
    <t xml:space="preserve">CUOTAS DE RECUPERACIÓN – PROGRAMAS  DIF ESTATAL </t>
  </si>
  <si>
    <t>CUOTAS DE RECUPERACIÓN – PROGRAMA LICONSA</t>
  </si>
  <si>
    <t>SAMA - LUMINARIAS ECOLÓGICAS</t>
  </si>
  <si>
    <t>4213-32</t>
  </si>
  <si>
    <t>4213-33</t>
  </si>
  <si>
    <t>4213-34</t>
  </si>
  <si>
    <t xml:space="preserve">INSPECCIÓN DE PRODUCTOS CÁRNICOS </t>
  </si>
  <si>
    <t>4143-01-0017</t>
  </si>
  <si>
    <t>CERTIFICACIÓN EN FORMAS IMPRESAS P/ TRAMITES ADMVOS</t>
  </si>
  <si>
    <t>FORMATO DE SOLICITID DE LICENCIA DE ALCOHOLES</t>
  </si>
  <si>
    <t>4159-09</t>
  </si>
  <si>
    <t>4213-35</t>
  </si>
  <si>
    <t>SINFRA - VIVIENDA</t>
  </si>
  <si>
    <t>SINFRA - CAMINOS</t>
  </si>
  <si>
    <t xml:space="preserve">ISAI - Impuesto Sobre Adq. Inmuebles  </t>
  </si>
  <si>
    <t xml:space="preserve">2% del valor catastral, valor de venta, el valor declarado por las partes &gt; el que sea más alto 
&gt; debería de ser &gt;  avalúo determinado por perito valuador autorizado por (son colegiados y debe haber registro)
</t>
  </si>
  <si>
    <t>Fosas - Uso del Terreno</t>
  </si>
  <si>
    <t>Por la canalización de instalaciones subterráneas, de casetas telefónicas y postes de telefonía y servicios de cable</t>
  </si>
  <si>
    <t>Es un servicio por pesaje</t>
  </si>
  <si>
    <t xml:space="preserve">Inhumaciones &gt; otorgamiento de fosa - servicio para enterrar </t>
  </si>
  <si>
    <t>Son las Formas Valoradas &gt; Son Derechos &gt; se tenían en Productos</t>
  </si>
  <si>
    <t>Certificaciones, Copias Certificadas, Legalizaciones
&gt;&gt;&gt; Para Ley de Ingresos, se pudiera clasificar por tipo de servicios, ejm: catastro, bienes inmuebles, desarrollo urbano, etc</t>
  </si>
  <si>
    <t>Correspondientes a: cartas de recomendación, residencia, doc. De extranjería, dependencia económica, etc</t>
  </si>
  <si>
    <t>Correspondientes a: archivos fiscales, predial, catastro y derivados de servicios: bienes inmuebles y desarrollo urbano</t>
  </si>
  <si>
    <t xml:space="preserve">Acceso a la información </t>
  </si>
  <si>
    <t xml:space="preserve">115 CPEUM - como se tiene construido hasta 2014 es inconstitucional porque se aplica un 8% sobre el consumo de energía eléctrica y no es proporcional ni equitativo (principio de proporcionalidad) </t>
  </si>
  <si>
    <t>Es Serv. Público &gt; aprovechamiento por que es funcion publica</t>
  </si>
  <si>
    <t>No es Serv. Público &gt; pero, si hay legislación que le dan el derecho al municipio &gt; Licencias de impacto ambiental &gt; DEBE ESTAR EN ALGÚN ORDENAMIENTO MUNICIPAL</t>
  </si>
  <si>
    <t>PERIFONEO</t>
  </si>
  <si>
    <t>&gt;&gt; Incluye las derivadas de  Agua Potable</t>
  </si>
  <si>
    <t>&gt; La  Bufa, zonas de tolerancia</t>
  </si>
  <si>
    <t>&gt; Sólo si son bienes no inventariados</t>
  </si>
  <si>
    <t>&gt; El municipio no tiene ingresos por este concepto</t>
  </si>
  <si>
    <t>&gt; Multas Administrativas – No Fiscales</t>
  </si>
  <si>
    <t>Importe de los ingresos por sanciones no fiscales de carácter monetario</t>
  </si>
  <si>
    <t>Acceso de menores  lugares no permitidos, falta de tarjeta de sanidad, prop. de animales que transitan s/vigilancia, etc.</t>
  </si>
  <si>
    <t>Convenios con mineras  / empresas para obras</t>
  </si>
  <si>
    <t>Por daños en bienes muebles e inmuebles (no asegurados)</t>
  </si>
  <si>
    <t xml:space="preserve">GASTOS DE  COBRANZA - IMPUESTOS </t>
  </si>
  <si>
    <t xml:space="preserve">GASTOS DE COBRANZA - DERECHOS </t>
  </si>
  <si>
    <t>anteriormente considerados en 4161 (erróneamente)</t>
  </si>
  <si>
    <t>Aprovechamiento por que es funcion publica</t>
  </si>
  <si>
    <t xml:space="preserve">MARIANA TRINITARIA </t>
  </si>
  <si>
    <t>4213-36</t>
  </si>
  <si>
    <t>SERVICIO DE AGUA POTABLE</t>
  </si>
  <si>
    <t xml:space="preserve">CONTRATOS </t>
  </si>
  <si>
    <t>MEDIDORES</t>
  </si>
  <si>
    <t>VÁLVULAS</t>
  </si>
  <si>
    <t>MATERIAL DE INSTALACIÓN</t>
  </si>
  <si>
    <t>DERECHO DE INCORPORACIÓN A RED DE AGUA POTABLE</t>
  </si>
  <si>
    <t>DERECHO DE INCORPORACIÓN DE FRACCIONAMIENTOS A RED DE AGUA POTABLE</t>
  </si>
  <si>
    <t>CAMBIO DE NOMBRE DE CONTRATO</t>
  </si>
  <si>
    <t>BAJA TEMPORAL</t>
  </si>
  <si>
    <t>SERVICIO DE DRENAJE Y ALCANTARILLADO</t>
  </si>
  <si>
    <t>CUOTA POR DESCARGA</t>
  </si>
  <si>
    <t>DESASOLVE</t>
  </si>
  <si>
    <t>SANEAMIENTO</t>
  </si>
  <si>
    <t>CUOTA POR SANEAMIENTO</t>
  </si>
  <si>
    <t xml:space="preserve">OTROS </t>
  </si>
  <si>
    <t>FACTIBILIDAD DE SERVICIOS</t>
  </si>
  <si>
    <t>AGUA TRATADA</t>
  </si>
  <si>
    <t>EXTRACCIÓN</t>
  </si>
  <si>
    <t>CUOTA PARA MANTENIMIENTO DE RED</t>
  </si>
  <si>
    <t>CONSTANCIAS</t>
  </si>
  <si>
    <t>REPOSICIÓN DE RECIBO</t>
  </si>
  <si>
    <t>MULTAS ADMINISTRATIVAS</t>
  </si>
  <si>
    <t>GARRAFON</t>
  </si>
  <si>
    <t>AGUA EMBOTELLADA</t>
  </si>
  <si>
    <t>HIELO</t>
  </si>
  <si>
    <t>4143-17-01</t>
  </si>
  <si>
    <t>4143-17-01-01</t>
  </si>
  <si>
    <t>4143-17-01-02</t>
  </si>
  <si>
    <t>4143-17-01-03</t>
  </si>
  <si>
    <t>4143-17-01-04</t>
  </si>
  <si>
    <t>4143-17-01-05</t>
  </si>
  <si>
    <t>4143-17-01-06</t>
  </si>
  <si>
    <t>4143-17-01-07</t>
  </si>
  <si>
    <t>4143-17-01-08</t>
  </si>
  <si>
    <t>4143-17-01-09</t>
  </si>
  <si>
    <t>4143-17-01-10</t>
  </si>
  <si>
    <t>4143-17-01-11</t>
  </si>
  <si>
    <t>4143-17-02</t>
  </si>
  <si>
    <t>4143-17-03</t>
  </si>
  <si>
    <t>4143-17-03-01</t>
  </si>
  <si>
    <t>4143-17-02-01</t>
  </si>
  <si>
    <t>4143-17-02-02</t>
  </si>
  <si>
    <t>4143-17-02-03</t>
  </si>
  <si>
    <t>4143-17-04</t>
  </si>
  <si>
    <t>4143-17-04-01</t>
  </si>
  <si>
    <t>4143-17-04-02</t>
  </si>
  <si>
    <t>4143-17-04-03</t>
  </si>
  <si>
    <t>4143-17-04-04</t>
  </si>
  <si>
    <t>4143-17-04-05</t>
  </si>
  <si>
    <t>4143-17-04-06</t>
  </si>
  <si>
    <t>4143-17-04-08</t>
  </si>
  <si>
    <t>4143-17-04-10</t>
  </si>
  <si>
    <t>4399-02</t>
  </si>
  <si>
    <t>DONACIONES EN ESPECIE</t>
  </si>
  <si>
    <t>4169-05-001</t>
  </si>
  <si>
    <t>4169-05-002</t>
  </si>
  <si>
    <t>4169-06-0004</t>
  </si>
  <si>
    <t>4169-06-0005</t>
  </si>
  <si>
    <t>4169-06-0006</t>
  </si>
  <si>
    <t>4169-06-0007</t>
  </si>
  <si>
    <t>4169-06-0008</t>
  </si>
  <si>
    <t>4169-07</t>
  </si>
  <si>
    <t>4169-07-0001</t>
  </si>
  <si>
    <t>4169-07-0002</t>
  </si>
  <si>
    <t>4169-07-0003</t>
  </si>
  <si>
    <t>4169-05</t>
  </si>
  <si>
    <t>4149-07</t>
  </si>
  <si>
    <t xml:space="preserve">&gt;&gt; Son Derechos Licencias y Permisos &gt; debidamente fundamentados y establecidos  Ley de Ingresos &gt; hasta 2014 se tenía en Otros Imptos. y hasta 2015 en Derechos por Servicios.
&gt;&gt; Se contemplará en Ley de Ingresos los elementos del tributo, y deberá reglarse (reglamento) 
&gt;&gt; Para Ley de Hacienda Municipal &gt; se va a considerar su reforma posterior
</t>
  </si>
  <si>
    <t>.</t>
  </si>
  <si>
    <t>4211-03</t>
  </si>
  <si>
    <t xml:space="preserve">FONDO DEL IMPUESTO SOBRE LA RENTA </t>
  </si>
  <si>
    <t xml:space="preserve">FONDO MINERO </t>
  </si>
  <si>
    <t>4399-02-0001</t>
  </si>
  <si>
    <t>XXXX</t>
  </si>
  <si>
    <t>ENAJENACIÓN DE BIENES PRIOPIEDAD DEL MUNICIPIO - INVENTARIADOS</t>
  </si>
  <si>
    <t>UTILIDAD POR VENTA DE BIENES MUEBLES</t>
  </si>
  <si>
    <t>UTILIDAD POR VENTA DE BIENES INMUEBLES</t>
  </si>
  <si>
    <t>4213-37</t>
  </si>
  <si>
    <t>CUOTA PARA PAGO DE DERECHOS DE EXTRACCIÓN</t>
  </si>
  <si>
    <t>4149-07-0001</t>
  </si>
  <si>
    <t>4149-07-0002</t>
  </si>
  <si>
    <t>4149-07-0003</t>
  </si>
  <si>
    <t>4149-07-0004</t>
  </si>
  <si>
    <t>4149-07-0005</t>
  </si>
  <si>
    <t>4149-07-0006</t>
  </si>
  <si>
    <t>4149-07-0007</t>
  </si>
  <si>
    <t>4149-07-0008</t>
  </si>
  <si>
    <t>4149-07-0009</t>
  </si>
  <si>
    <t>4149-07-0010</t>
  </si>
  <si>
    <t>4149-07-0011</t>
  </si>
  <si>
    <t>4149-07-0012</t>
  </si>
  <si>
    <t>4149-07-0013</t>
  </si>
  <si>
    <t>4169-08</t>
  </si>
  <si>
    <t>4169-08-0001</t>
  </si>
  <si>
    <t xml:space="preserve">SERVICIOS MÉDICOS </t>
  </si>
  <si>
    <t>servicio de poda de árbol</t>
  </si>
  <si>
    <t>4143-02-0016</t>
  </si>
  <si>
    <t>EXPEDICION DE ACTAS INTERESTATALES</t>
  </si>
  <si>
    <t>73-01</t>
  </si>
  <si>
    <t>4172-1-01</t>
  </si>
  <si>
    <t>DIF MUNICIPAL - VENTA DE BIENES</t>
  </si>
  <si>
    <t>4172-1-01-01</t>
  </si>
  <si>
    <t>4172-1-01-01-01</t>
  </si>
  <si>
    <t>4172-1-01-01-02</t>
  </si>
  <si>
    <t>4172-1-01-01-03</t>
  </si>
  <si>
    <t>4172-1-01-02</t>
  </si>
  <si>
    <t>4172-1-01-02-01</t>
  </si>
  <si>
    <t>4172-1-01-02-02</t>
  </si>
  <si>
    <t>4172-1-01-02-03</t>
  </si>
  <si>
    <t>4172-1-01-03</t>
  </si>
  <si>
    <t>CUOTAS DE RECUPERACIÓN – COCINA POPULAR</t>
  </si>
  <si>
    <t>4172-1-01-03-01</t>
  </si>
  <si>
    <t>ALIMENTOS</t>
  </si>
  <si>
    <t>4172-1-02</t>
  </si>
  <si>
    <t>VENTA DE BIENES DEL MUNICIPIO</t>
  </si>
  <si>
    <t>4172-1-02-01</t>
  </si>
  <si>
    <t>4172-1-02-02</t>
  </si>
  <si>
    <t xml:space="preserve">PLANTA PURIFICADORA - AGUA </t>
  </si>
  <si>
    <t>4172-1-02-03</t>
  </si>
  <si>
    <t>73-02</t>
  </si>
  <si>
    <t>4172-2-01</t>
  </si>
  <si>
    <t>DIF MUNICIPAL - SERVICIOS</t>
  </si>
  <si>
    <t>4172-2-01-01</t>
  </si>
  <si>
    <t>4172-2-01-01-01</t>
  </si>
  <si>
    <t>4172-2-01-01-02</t>
  </si>
  <si>
    <t>4172-2-01-01-03</t>
  </si>
  <si>
    <t>4172-2-01-01-05</t>
  </si>
  <si>
    <t>4172-2-01-01-06</t>
  </si>
  <si>
    <t>4172-2-02</t>
  </si>
  <si>
    <t>VENTA DE SERVICIOS DEL MUNICIPIO</t>
  </si>
  <si>
    <t>4172-2-02-01</t>
  </si>
  <si>
    <t>4172-2-02-02</t>
  </si>
  <si>
    <t>4172-2-02-03</t>
  </si>
  <si>
    <t>4172-2-02-04</t>
  </si>
  <si>
    <t>4172-2-02-05</t>
  </si>
  <si>
    <t>4172-2-02-06</t>
  </si>
  <si>
    <t>4172-2-02-07</t>
  </si>
  <si>
    <t>4172-2-03</t>
  </si>
  <si>
    <t>CASA DE CULTURA - SERVICIOS/CURSOS</t>
  </si>
  <si>
    <t>4172-2-03-01</t>
  </si>
  <si>
    <t>4172-2-03-02</t>
  </si>
  <si>
    <t>71-01</t>
  </si>
  <si>
    <t>4173-1-01</t>
  </si>
  <si>
    <t>AGUA POTABLE - VENTA DE BIENES</t>
  </si>
  <si>
    <t>4173-1-01-01</t>
  </si>
  <si>
    <t>4173-1-01-02</t>
  </si>
  <si>
    <t>4173-1-01-03</t>
  </si>
  <si>
    <t>4173-1-02</t>
  </si>
  <si>
    <t>DRENAJE Y ALCANTARILLADO - VENTA DE BIENES</t>
  </si>
  <si>
    <t>4173-1-02-01</t>
  </si>
  <si>
    <t>4173-1-03</t>
  </si>
  <si>
    <t>PLANTA PURIFICADORA - VENTA DE BIENES</t>
  </si>
  <si>
    <t>4173-1-03-01</t>
  </si>
  <si>
    <t>4173-1-03-02</t>
  </si>
  <si>
    <t>71-02</t>
  </si>
  <si>
    <t>4173-2-01</t>
  </si>
  <si>
    <t>AGUA POTABLE - SERVICIOS</t>
  </si>
  <si>
    <t>4173-2-01-01</t>
  </si>
  <si>
    <t>4173-2-01-02</t>
  </si>
  <si>
    <t>4173-2-01-03</t>
  </si>
  <si>
    <t>4173-2-01-04</t>
  </si>
  <si>
    <t>4173-2-01-05</t>
  </si>
  <si>
    <t>4173-2-01-06</t>
  </si>
  <si>
    <t>4173-2-01-07</t>
  </si>
  <si>
    <t>4173-2-01-08</t>
  </si>
  <si>
    <t>4173-2-01-09</t>
  </si>
  <si>
    <t>4173-2-01-10</t>
  </si>
  <si>
    <t>4173-2-01-11</t>
  </si>
  <si>
    <t>4173-2-01-12</t>
  </si>
  <si>
    <t>4173-2-01-13</t>
  </si>
  <si>
    <t>4173-2-01-14</t>
  </si>
  <si>
    <t>4173-2-01-15</t>
  </si>
  <si>
    <t>4173-2-01-16</t>
  </si>
  <si>
    <t>4173-2-01-17</t>
  </si>
  <si>
    <t>4173-2-01-18</t>
  </si>
  <si>
    <t>4173-2-01-19</t>
  </si>
  <si>
    <t>4173-2-02</t>
  </si>
  <si>
    <t>DRENAJE Y ALCANTARILLADO - SERVICIOS</t>
  </si>
  <si>
    <t>4173-2-02-01</t>
  </si>
  <si>
    <t>4173-2-02-02</t>
  </si>
  <si>
    <t>4173-2-03</t>
  </si>
  <si>
    <t>SANEAMIENTO - SERVICIOS</t>
  </si>
  <si>
    <t>4173-2-03-01</t>
  </si>
  <si>
    <t>4173-2-04</t>
  </si>
  <si>
    <t>PLANTA PURIFICADORA - SERVICIOS</t>
  </si>
  <si>
    <t>4173-2-04-01</t>
  </si>
  <si>
    <t>*</t>
  </si>
  <si>
    <t>4221-02</t>
  </si>
  <si>
    <t xml:space="preserve">REINTEGRO DEL IMPUESTO SOBRE LA RENTA </t>
  </si>
  <si>
    <t>ESTAS CUENTAS SON PARA SISTEMAS DE AGUA POTABLE &gt; POR EL IMPORTE QUE TESORERÍA LES TRANSFIERE</t>
  </si>
  <si>
    <t xml:space="preserve">ESTA SÓLO APLICA PARA SMAP </t>
  </si>
  <si>
    <t>ESTA SÓLO APLICA PARA SMAP</t>
  </si>
  <si>
    <t xml:space="preserve">AGUA POTABLE </t>
  </si>
  <si>
    <r>
      <t xml:space="preserve">&gt;&gt;&gt; PARA SISTEMA DE AGUA DESENTRALIZADO &gt; CUANDO LAS CUOTAS </t>
    </r>
    <r>
      <rPr>
        <b/>
        <u/>
        <sz val="10"/>
        <color rgb="FF002060"/>
        <rFont val="Calibri"/>
        <family val="2"/>
        <scheme val="minor"/>
      </rPr>
      <t>NO</t>
    </r>
    <r>
      <rPr>
        <b/>
        <u/>
        <sz val="8"/>
        <color rgb="FF002060"/>
        <rFont val="Calibri"/>
        <family val="2"/>
        <scheme val="minor"/>
      </rPr>
      <t xml:space="preserve"> ESTÉN CONSIDERADAS EN LEY DE INGRESOS,</t>
    </r>
    <r>
      <rPr>
        <b/>
        <sz val="8"/>
        <color rgb="FF002060"/>
        <rFont val="Calibri"/>
        <family val="2"/>
        <scheme val="minor"/>
      </rPr>
      <t xml:space="preserve"> Y SÓLO APROBADAS POR EL CONSEJO MUNICIPAL DE AGUA POTABLE.</t>
    </r>
  </si>
  <si>
    <t>APORTACIÓN DE BENEFICIARIOS (PROGRAMA)</t>
  </si>
  <si>
    <t>FUENTE DE FINANCIAMIENTO</t>
  </si>
  <si>
    <t>TRES POR UNO</t>
  </si>
  <si>
    <t>PROGRAMA DE FORTALECIMIENTO A LA TRASVERSALIDAD DE LA PERSPECTIVA DE GENERO</t>
  </si>
  <si>
    <t>PAICE (Programa de Apoyo a la Infraestructura Cultural)</t>
  </si>
  <si>
    <t>FOREMOBA (Fondo de Apoyo a Comunidades para la Restauración de Monumentos y Bienes Artísticos de Propiedad Federal )</t>
  </si>
  <si>
    <t>FONCA (Fondo Nacional para la Cultura y las Artes)</t>
  </si>
  <si>
    <t>APOYO FEDERAL PARA EL PAGO DE ADEUDOS DE SUMINISTRO DE ENERGÍA ELECTRICA</t>
  </si>
  <si>
    <t>FONDO DE INFRAESTRUCTURA DEPORTIVA</t>
  </si>
  <si>
    <t>FONREGION (Fondo Regional)</t>
  </si>
  <si>
    <t>FORTALECE (Fondo para el Fortalecimiento de la Infraestructura Estatal y Municipal)</t>
  </si>
  <si>
    <t>FAIP (Fondo de Apoyo de Infraestructura y Productividad)</t>
  </si>
  <si>
    <t>FOPADEM (Fondo de Pavimentación y Desarrollo Municipal)</t>
  </si>
  <si>
    <t>PRODDER (Programa de Devolución de Derechos - CNA)</t>
  </si>
  <si>
    <t>PROTAR  (Tratamiento de Aguas Residuales - CNA)</t>
  </si>
  <si>
    <t>FISE (Fondo de Aportaciones para la Infraestructura Social Estatal )</t>
  </si>
  <si>
    <t>SAMA -  AGUA Y ALCANTARILLADO</t>
  </si>
  <si>
    <t>VENTA DE BIENES Y SERVICIOS DEL DIF MUNICIPAL</t>
  </si>
  <si>
    <t>APORTACIÓN DE BENEFICIARIOS PARA OBRAS/ACCIONES FIII</t>
  </si>
  <si>
    <t>APORTACIÓN DEL SECTOR PRIVADO PARA OBRAS/ACCIONES</t>
  </si>
  <si>
    <t>4167-05</t>
  </si>
  <si>
    <t xml:space="preserve">APORTACIÓN DE BENEFICIARIOS PARA OTRAS OBRAS/ACCIONES </t>
  </si>
  <si>
    <t>APORTACIÓN DE BENEFICIARIOS PARA OBRAS/ACCIONES MEJORAMIENTO DE VIVIENDA</t>
  </si>
  <si>
    <t>APORTACIÓN DE BENEFICIARIOS FONDO III</t>
  </si>
  <si>
    <t>APORTACIÓN DE BENEFICIARIOS MEJORAMIENTO DE VIVIENDA</t>
  </si>
  <si>
    <t>FORTASEG (Programa de Fortalecimiento para la Seguridad)</t>
  </si>
  <si>
    <t>PRODERMAGICO (Programa Y Desarrollo Regional Turistico Sustentable Y Pueblos Mágicos)</t>
  </si>
  <si>
    <t>PRODI (Programa de Desarrollo Integral - CNA)</t>
  </si>
  <si>
    <t>VENTA DE BIENES Y SERVICIOS DEL MUNICIPIO</t>
  </si>
  <si>
    <t>RECAUDACIÓN SISTEMA DE AGUA POTABLE</t>
  </si>
  <si>
    <t xml:space="preserve">CONTINGENCIAS ECONÓMICAS </t>
  </si>
  <si>
    <t>4213-38</t>
  </si>
  <si>
    <t>4213-39</t>
  </si>
  <si>
    <t xml:space="preserve">FONDOS INTERNACIONALES </t>
  </si>
  <si>
    <t>SUBSIDIO DE LA TESORERIA MUNICIPAL AL SMAP</t>
  </si>
  <si>
    <t xml:space="preserve">TOTAL </t>
  </si>
  <si>
    <t>PRODUCTOS DERIVADOS DEL USO Y APROVECHAMIENTO DE BIENES NO SUJETOS A RÉGIMEN DE DOMINIO PÚBLICO</t>
  </si>
  <si>
    <t xml:space="preserve">PRODUCTOS </t>
  </si>
  <si>
    <t xml:space="preserve">APROVECHAMIENTOS </t>
  </si>
  <si>
    <r>
      <t xml:space="preserve">
* SI EL MUNICIPIO TIENE DESCENTRALIZADO EL ORGANISMO DE AGUA POTABLE &gt;</t>
    </r>
    <r>
      <rPr>
        <u/>
        <sz val="11"/>
        <color rgb="FF002060"/>
        <rFont val="Calibri"/>
        <family val="2"/>
        <scheme val="minor"/>
      </rPr>
      <t xml:space="preserve"> NO DEBERÁ CONSIDERAR ESTE APARTADO</t>
    </r>
    <r>
      <rPr>
        <sz val="11"/>
        <color rgb="FF002060"/>
        <rFont val="Calibri"/>
        <family val="2"/>
        <scheme val="minor"/>
      </rPr>
      <t>, YA QUE LE CORRESPONDE AL SISTEMA DE AGUA POTABLE</t>
    </r>
  </si>
  <si>
    <t>&gt;&gt;&gt; PARA SISTEMA DE AGUA DESCENTRALIZADO Y CENTRALIZADO (DEPARTAMENTO) &gt; EN LEY DE INGRESOS</t>
  </si>
  <si>
    <t>4173-2-01-20</t>
  </si>
  <si>
    <t>RECURSOS LIBRE DISPOSICIÓN</t>
  </si>
  <si>
    <t xml:space="preserve">RECURSOS ETIQUETADOS </t>
  </si>
  <si>
    <t>4173-1-03-03</t>
  </si>
  <si>
    <t>GARRAFONES</t>
  </si>
  <si>
    <t>4213-1</t>
  </si>
  <si>
    <t>CONVENIOS DE LIBRE DISPOSICIÓN</t>
  </si>
  <si>
    <t>4213-2</t>
  </si>
  <si>
    <t>CONVENIOS ETIQUETADOS</t>
  </si>
  <si>
    <t>APORTACIONES FEDERALES ETIQUETADAS</t>
  </si>
  <si>
    <t>4213-2-01</t>
  </si>
  <si>
    <t>4213-2-02</t>
  </si>
  <si>
    <t>4213-2-03</t>
  </si>
  <si>
    <t>4213-2-04</t>
  </si>
  <si>
    <t>4213-2-05</t>
  </si>
  <si>
    <t>4213-2-06</t>
  </si>
  <si>
    <t>4213-2-07</t>
  </si>
  <si>
    <t>4213-2-08</t>
  </si>
  <si>
    <t>4213-2-09</t>
  </si>
  <si>
    <t>4213-2-10</t>
  </si>
  <si>
    <t>4213-2-11</t>
  </si>
  <si>
    <t>4213-2-12</t>
  </si>
  <si>
    <t>4213-2-13</t>
  </si>
  <si>
    <t>4213-2-14</t>
  </si>
  <si>
    <t>4213-2-15</t>
  </si>
  <si>
    <t>4213-2-16</t>
  </si>
  <si>
    <t>4213-2-17</t>
  </si>
  <si>
    <t>4213-2-18</t>
  </si>
  <si>
    <t>4213-2-19</t>
  </si>
  <si>
    <t>4213-2-20</t>
  </si>
  <si>
    <t>4213-2-21</t>
  </si>
  <si>
    <t>4213-2-22</t>
  </si>
  <si>
    <t>4213-2-23</t>
  </si>
  <si>
    <t>4213-2-24</t>
  </si>
  <si>
    <t>4213-2-25</t>
  </si>
  <si>
    <t>4213-2-26</t>
  </si>
  <si>
    <t>4213-2-27</t>
  </si>
  <si>
    <t>4213-2-28</t>
  </si>
  <si>
    <t>4213-2-29</t>
  </si>
  <si>
    <t>4213-2-30</t>
  </si>
  <si>
    <t>4213-2-31</t>
  </si>
  <si>
    <t>4213-2-32</t>
  </si>
  <si>
    <t>4213-2-33</t>
  </si>
  <si>
    <t>4213-2-34</t>
  </si>
  <si>
    <t>4213-2-35</t>
  </si>
  <si>
    <t>4213-2-36</t>
  </si>
  <si>
    <t>4213-2-37</t>
  </si>
  <si>
    <t>4213-2-38</t>
  </si>
  <si>
    <t>4213-2-39</t>
  </si>
  <si>
    <t>SUBSIDIOS Y SUBVENCIONES DE LIBRE DISPOSICIÓN</t>
  </si>
  <si>
    <t>SUBSIDIOS Y SUBVENCIONES ETIQUETADOS</t>
  </si>
  <si>
    <t>4223-1</t>
  </si>
  <si>
    <t>4223-2</t>
  </si>
  <si>
    <t xml:space="preserve">FONDO DE FOMENTO MUNICIPAL </t>
  </si>
  <si>
    <t xml:space="preserve">IMPUESTO ESPECIAL SOBRE PRODUCCIÓN Y SERVICIOS </t>
  </si>
  <si>
    <t>FONDO DE ESTABILIZACIÓN DE LOS INGRESOS DE LAS ENTIDADES FEDERATIVAS  (FEIEF)</t>
  </si>
  <si>
    <t>4211-04</t>
  </si>
  <si>
    <t>4211-05</t>
  </si>
  <si>
    <t>4211-06</t>
  </si>
  <si>
    <t>4211-07</t>
  </si>
  <si>
    <t>4211-08</t>
  </si>
  <si>
    <t>4211-09</t>
  </si>
  <si>
    <t>4211-10</t>
  </si>
  <si>
    <t>4211-11</t>
  </si>
  <si>
    <t>4211-12</t>
  </si>
  <si>
    <t>TIPO DE CUENTA</t>
  </si>
  <si>
    <t xml:space="preserve">RECURSOS DERIVADOS DE FINANCIAMIENTO </t>
  </si>
  <si>
    <t>x</t>
  </si>
  <si>
    <t>INGRESOS DE LIBRE DISPOSICIÓN</t>
  </si>
  <si>
    <t>INGRESOS ETIQUETADOS</t>
  </si>
  <si>
    <t>INGRESOS DERIVADOS DE FINANCIAMIENTO</t>
  </si>
  <si>
    <t>01-9999-3</t>
  </si>
  <si>
    <t>01-9999-3-1</t>
  </si>
  <si>
    <t>GOBIERNO DEL ESTADO</t>
  </si>
  <si>
    <t xml:space="preserve">SEFIN </t>
  </si>
  <si>
    <t>4221-1</t>
  </si>
  <si>
    <t>4221-2</t>
  </si>
  <si>
    <t>4221-1-01</t>
  </si>
  <si>
    <t>4221-1-02</t>
  </si>
  <si>
    <t>4221-1-03</t>
  </si>
  <si>
    <t>4221-2-03</t>
  </si>
  <si>
    <t>TRANSFERENCIAS INTERNAS DE LIBRE DISPOSICIÓN</t>
  </si>
  <si>
    <t>TRANSFERENCIAS INTERNAS ETIQUETADAS</t>
  </si>
  <si>
    <t>4222-1-01</t>
  </si>
  <si>
    <t>4222-2-01</t>
  </si>
  <si>
    <t>4222-1</t>
  </si>
  <si>
    <t>4222-2</t>
  </si>
  <si>
    <t>4223-1-01</t>
  </si>
  <si>
    <t>4223-2-01</t>
  </si>
  <si>
    <t>SEFIN</t>
  </si>
  <si>
    <t>MANO DE OBRA DE INSTALACIÓN</t>
  </si>
  <si>
    <t>4143-17-02-04</t>
  </si>
  <si>
    <t>4143-17-01-12</t>
  </si>
  <si>
    <t>4173-2-01-21</t>
  </si>
  <si>
    <t>4173-2-02-03</t>
  </si>
  <si>
    <t>BRIGADAS RUALES DE INCENDIOS FORESTALES</t>
  </si>
  <si>
    <t>55C</t>
  </si>
  <si>
    <t>FONDO DE PROGRAMAS REGIONALES</t>
  </si>
  <si>
    <t>55D</t>
  </si>
  <si>
    <t>55E</t>
  </si>
  <si>
    <t>FONDO DE PROYECTOS DE DESARROLLO REGIONAL B</t>
  </si>
  <si>
    <t>PROGRAMA DE INFRAESTRUCTURA</t>
  </si>
  <si>
    <t>PARTICIPACIONES 2018</t>
  </si>
  <si>
    <t>FONDO III - 2018</t>
  </si>
  <si>
    <t>FONDO IV - 2018</t>
  </si>
  <si>
    <r>
      <t xml:space="preserve">FUENTES DE FINANCIAMIENTO 
</t>
    </r>
    <r>
      <rPr>
        <b/>
        <u/>
        <sz val="11"/>
        <rFont val="Gill Sans MT"/>
        <family val="2"/>
      </rPr>
      <t>SEGÚN PRESUPUESTO DE INGRESOS 2018</t>
    </r>
  </si>
  <si>
    <t>Se presentará anexo al Presupuesto de Egresos 2018</t>
  </si>
  <si>
    <t>Presupuesto de Ingresos  2018</t>
  </si>
  <si>
    <t>Se presentará como anexo al Proyecto de Ley de Ingresos 2018</t>
  </si>
  <si>
    <t>Resumen Fuentes de Financiamiento 2018</t>
  </si>
  <si>
    <t>Norma CRI - Ley Ingresos 2018</t>
  </si>
  <si>
    <t>Iniciativa de Ley de Ingresos para el Ejercicio Fiscal 2018</t>
  </si>
  <si>
    <t>Presupuesto de Ingresos para el Ejercicio Fiscal 2018</t>
  </si>
  <si>
    <t>TRES POR UNO PARA MIGRANTES</t>
  </si>
  <si>
    <t>COMEDORES COMUNITARIOS</t>
  </si>
  <si>
    <t>PROGRAMAS REGIONALES</t>
  </si>
  <si>
    <t>FONDO DE APOYO A MIGRANTES</t>
  </si>
  <si>
    <t>FONDO DE APOYO EN INFRAESTRUCTURA Y PRODUCTIVIDAD</t>
  </si>
  <si>
    <t>PROYECTOS DE DESARROLLO REGIONAL</t>
  </si>
  <si>
    <t>FONDO PARA EL FORTALECIMIENTO FINANCIERO</t>
  </si>
  <si>
    <t>55A</t>
  </si>
  <si>
    <t>55B</t>
  </si>
  <si>
    <t>55F</t>
  </si>
  <si>
    <t>FONDO DE FORTALECIMIENTO DE INVERSIÓN</t>
  </si>
  <si>
    <t>FONDO GENERAL</t>
  </si>
  <si>
    <t>IMPUESTO SOBRE AUTOMÓVILES NUEVOS</t>
  </si>
  <si>
    <t>FONDO DE COMPENSACIÓN</t>
  </si>
  <si>
    <t>9/11 DEL IEPS S/ VENTAS DE DIESEL Y GASOLINAS</t>
  </si>
  <si>
    <t>FONDO DE COMPENSACIÓN DEL ISAN</t>
  </si>
  <si>
    <t>4223-2-02</t>
  </si>
  <si>
    <t>MARIANA TRINITARIA</t>
  </si>
  <si>
    <t>4213-1-01</t>
  </si>
  <si>
    <t>4213-1-02</t>
  </si>
  <si>
    <t>4213-2-40</t>
  </si>
  <si>
    <t>4213-2-41</t>
  </si>
  <si>
    <t>4213-2-42</t>
  </si>
  <si>
    <t>4213-2-43</t>
  </si>
  <si>
    <t>4213-2-44</t>
  </si>
  <si>
    <t>4213-40</t>
  </si>
  <si>
    <t>4213-41</t>
  </si>
  <si>
    <t>4213-42</t>
  </si>
  <si>
    <t>4213-43</t>
  </si>
  <si>
    <t>4213-44</t>
  </si>
  <si>
    <t>4399-02-0002</t>
  </si>
  <si>
    <t>4159-10</t>
  </si>
  <si>
    <t>4159-11</t>
  </si>
  <si>
    <t>4159-12</t>
  </si>
  <si>
    <t>4159-13</t>
  </si>
  <si>
    <t>&gt;&gt; REQUISITO PARA FRACCIONAMIENTOS</t>
  </si>
  <si>
    <t xml:space="preserve">&gt;&gt;&gt; Se RECOMIENDA presupuestar cuando menos en una de las partida con un $1.00 </t>
  </si>
  <si>
    <t>PREDIAL URBANO AÑO ACTUAL</t>
  </si>
  <si>
    <t>FONDO DE FISCALIZACIÓN Y RECAUDACIÓN</t>
  </si>
  <si>
    <t>DISCIPLINA FINANCIERA &gt;&gt; UNA SOLA FUENTE PARA ESTE</t>
  </si>
  <si>
    <t>Proyecciones de Ingresos - LDF</t>
  </si>
  <si>
    <t>(PESOS)</t>
  </si>
  <si>
    <t>(CIFRAS NOMINALES)</t>
  </si>
  <si>
    <t>(1=A+B+C+D+E+F+G+H+I+J+K+L)</t>
  </si>
  <si>
    <t>A.  Impuestos</t>
  </si>
  <si>
    <t>B.  Cuotas y Aportaciones de Seguridad Social</t>
  </si>
  <si>
    <t>C.  Contribuciones de Mejoras</t>
  </si>
  <si>
    <t>D.  Derechos</t>
  </si>
  <si>
    <t>E.  Productos</t>
  </si>
  <si>
    <t>F.  Aprovechamientos</t>
  </si>
  <si>
    <t>G.  Ingresos por Ventas de Bienes y Servicios</t>
  </si>
  <si>
    <t>H.  Participaciones</t>
  </si>
  <si>
    <t>I.   Incentivos Derivados de la Colaboración Fiscal</t>
  </si>
  <si>
    <t>J.   Transferencias</t>
  </si>
  <si>
    <t>K.  Convenios</t>
  </si>
  <si>
    <t>L.  Otros Ingresos de Libre Disposición</t>
  </si>
  <si>
    <t>A.  Aportaciones</t>
  </si>
  <si>
    <t>B.  Convenios</t>
  </si>
  <si>
    <t>C.  Fondos Distintos de Aportaciones</t>
  </si>
  <si>
    <t>E.  Otras Transferencias Federales Etiquetadas</t>
  </si>
  <si>
    <t>A. Ingresos Derivados de Financiamientos</t>
  </si>
  <si>
    <t>Datos Informativos</t>
  </si>
  <si>
    <t>3. Ingresos Derivados de Financiamiento (3 = 1 + 2)</t>
  </si>
  <si>
    <r>
      <t>1. </t>
    </r>
    <r>
      <rPr>
        <b/>
        <sz val="10"/>
        <color rgb="FF000000"/>
        <rFont val="Arial"/>
        <family val="2"/>
      </rPr>
      <t>Ingresos de Libre Disposición</t>
    </r>
  </si>
  <si>
    <r>
      <t>2. </t>
    </r>
    <r>
      <rPr>
        <b/>
        <sz val="10"/>
        <color rgb="FF000000"/>
        <rFont val="Arial"/>
        <family val="2"/>
      </rPr>
      <t>Transferencias Federales Etiquetadas (2=A+B+C+D+E)</t>
    </r>
  </si>
  <si>
    <r>
      <t>3. </t>
    </r>
    <r>
      <rPr>
        <b/>
        <sz val="10"/>
        <color rgb="FF000000"/>
        <rFont val="Arial"/>
        <family val="2"/>
      </rPr>
      <t>Ingresos Derivados de Financiamientos (3=A)</t>
    </r>
  </si>
  <si>
    <r>
      <t>4. </t>
    </r>
    <r>
      <rPr>
        <b/>
        <sz val="10"/>
        <color rgb="FF000000"/>
        <rFont val="Arial"/>
        <family val="2"/>
      </rPr>
      <t>Total de Ingresos Proyectados (4=1+2+3)</t>
    </r>
  </si>
  <si>
    <t xml:space="preserve">Concepto </t>
  </si>
  <si>
    <t>D. Transferencias, Subsidios y Subvenciones, y Pensiones, y Jubilaciones</t>
  </si>
  <si>
    <t>1. Ingresos Derivados de Financiamientos con Fuente de Pago de Recursos de Libre Disposición</t>
  </si>
  <si>
    <t>2. Ingresos derivados de Financiamientos con Fuente de Pago de Transferencias Federales Etiquetadas</t>
  </si>
  <si>
    <t>*Según CRITERIOS para la elaboración y presentación homogénea de la información financiera y de los formatos a que hace referencia la Ley de Disciplina Financiera de las Entidades Federativas y los Municipios, publicados el 27 de abril de 2016  en el Diario Oficial de la Federación.</t>
  </si>
  <si>
    <t>Año
2020</t>
  </si>
  <si>
    <t>Año
2021</t>
  </si>
  <si>
    <t>Año
2019</t>
  </si>
  <si>
    <t>Año en Cuestión (de iniciativa de Ley) 
Año 2018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</si>
  <si>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Los resultados deberán abarcar para el caso de los Municipios con población mayor o igual a 200,000 habitantes un periodo de tres años, adicional al Año del Ejercicio Vigente; y para los Municipios con población menor a 200,000 habitantes abarcará un año adicional al Año del Ejercicio Vigente,  de conformidad con el artículo 5 fracción II, 18 Fracciones I y IV párrafo segundo de la Ley de Disciplina Financiera de las Entidades Federativas y los Municipios, artículo 15 inciso c fracción II, artículo 24 fracción V de la Ley de Disciplina Financiera y Responsabilidad Hacendaria del Estado de Zacatecas y sus Municipios.
</t>
    </r>
  </si>
  <si>
    <t>Sobre Juegos Permitidos</t>
  </si>
  <si>
    <t>Predial</t>
  </si>
  <si>
    <t>Panteones</t>
  </si>
  <si>
    <t>Registro Civil</t>
  </si>
  <si>
    <t>Servicios Sobre Bienes Inmuebles</t>
  </si>
  <si>
    <t>Desarrollo Urbano</t>
  </si>
  <si>
    <t>Bebidas Alcohol Etilico</t>
  </si>
  <si>
    <t>Protección Civil</t>
  </si>
  <si>
    <t>Agua Potable</t>
  </si>
  <si>
    <t>Arrendamiento</t>
  </si>
  <si>
    <t>Alberca Olimpica</t>
  </si>
  <si>
    <t>Enajenación</t>
  </si>
  <si>
    <t>Multas</t>
  </si>
  <si>
    <t>Indemnizaciones</t>
  </si>
  <si>
    <t>Otros Aprovechamientos</t>
  </si>
  <si>
    <t>Seguridad Pública</t>
  </si>
  <si>
    <t>Aportaciones Federales Etiquetadas</t>
  </si>
  <si>
    <t>Endeudamiento Interno</t>
  </si>
  <si>
    <t>Banca Comercial</t>
  </si>
  <si>
    <t>Ingresos y Otros Beneficios</t>
  </si>
  <si>
    <t>Ingresos de Gestión</t>
  </si>
  <si>
    <t>Gobierno del Estado</t>
  </si>
  <si>
    <t>Impuestos Sobre los Ingresos</t>
  </si>
  <si>
    <t>Sobre Diversiones y Espectaculos Publicos</t>
  </si>
  <si>
    <t>Impuestos Sobre el Patrimonio</t>
  </si>
  <si>
    <t>Impuestos Sobre la Producción, el Consumo y las Transacciones</t>
  </si>
  <si>
    <t>Sobre Adquisiciones de Bienes Inmuebles</t>
  </si>
  <si>
    <t>Accesorios de Impuestos</t>
  </si>
  <si>
    <t>Contribuciones de Mejoras</t>
  </si>
  <si>
    <t>Derechos por el Uso, Goce, Aprovechamiento o Explotación de Bienes de Dominio Público</t>
  </si>
  <si>
    <t>Plazas y Mercados</t>
  </si>
  <si>
    <t>Espacios Para Servicio de Carga y Descarga</t>
  </si>
  <si>
    <t>Rastros y Servicios Conexos</t>
  </si>
  <si>
    <t>Canalización de Instalaciones en la Vía Pública</t>
  </si>
  <si>
    <t>Derechos por Prestación de Servicios</t>
  </si>
  <si>
    <t>Certificaciones y Legalizaciones</t>
  </si>
  <si>
    <t>Servicio de Limpia, Recolección, Traslado, Tratamiento  y Disposición Final  de Residuos Sólidos</t>
  </si>
  <si>
    <t>Licencias de Construccion</t>
  </si>
  <si>
    <t>Bebidas Alcoholicas Superior a 10 Grados</t>
  </si>
  <si>
    <t>Bebidas Alcoholicas Inferior a 10 Grados</t>
  </si>
  <si>
    <t>Padron Municipal de Comercio y Servicios</t>
  </si>
  <si>
    <t>Padron de Proveedores y Contratistas</t>
  </si>
  <si>
    <t>Ecología y Medio Ambiente</t>
  </si>
  <si>
    <t>Accesorios de Derechos</t>
  </si>
  <si>
    <t>Anuncios  Propaganda</t>
  </si>
  <si>
    <t>Productos Derivados del Uso y Aprovechamiento de Bienes no Sujetos a Régimen de Dominio Público</t>
  </si>
  <si>
    <t>Uso de Bienes</t>
  </si>
  <si>
    <t>Enajenación de Bienes Muebles no Sujetos a Ser Inventariados</t>
  </si>
  <si>
    <t>Accesorios de Productos</t>
  </si>
  <si>
    <t>Otros Productos que Generan Ingresos Corrientes</t>
  </si>
  <si>
    <t>Incentivos Derivados de la Colaboración Fiscal</t>
  </si>
  <si>
    <t>Aprovechamientos Provenientes de Obras Públicas</t>
  </si>
  <si>
    <t>Aprovechamientos por Aportaciones y Cooperaciones</t>
  </si>
  <si>
    <t>Gastos de Cobranza</t>
  </si>
  <si>
    <t>Centro de Control Canino</t>
  </si>
  <si>
    <t>Ingresos por Venta de Bienes y Servicios</t>
  </si>
  <si>
    <t>Ingresos por Venta de Mercancías</t>
  </si>
  <si>
    <t>Ingresos por Venta de Bienes y Servicios Producidos en Establecimientos del Gobierno</t>
  </si>
  <si>
    <t>Participaciones, Aportaciones, Transferencias, Asignaciones, Subsidios y Otras Ayudas</t>
  </si>
  <si>
    <t>Ingresos Derivados de Financiamientos</t>
  </si>
  <si>
    <t>Banca de Desarrollo</t>
  </si>
  <si>
    <t>Transferencias Internas y Asignaciones Al Sector Público</t>
  </si>
  <si>
    <t>Ingresos Por Venta De Bienes y Servicios De Organismos Descentralizados</t>
  </si>
  <si>
    <t>Aprovechamientos por Participaciones Derivadas de la Aplicación de Leyes</t>
  </si>
  <si>
    <t>Servicio Publico de Alumbrado</t>
  </si>
  <si>
    <t>Contribuciones de Mejoras por Obras Públicas</t>
  </si>
  <si>
    <t xml:space="preserve">TABLAS: Artículo 7 - Presupuesto de Egresos </t>
  </si>
  <si>
    <t xml:space="preserve">INGRESOS ESTIMADOS </t>
  </si>
  <si>
    <t xml:space="preserve">IMPORTE </t>
  </si>
  <si>
    <t>Remanentes Bancarios</t>
  </si>
  <si>
    <t>(Especificar Tipo de Recurso, ejm: Fondo IV 2017)</t>
  </si>
  <si>
    <t>Indicar Importe de Remanentes aplicados en Presupuesto de Egresos</t>
  </si>
  <si>
    <t>(Especificar Tipo de Recurso, ejm: FONREGION 2017)</t>
  </si>
  <si>
    <t>Cotejar que este importe sea igual al de el Presupuesto de Egresos</t>
  </si>
  <si>
    <t xml:space="preserve">TABLA: Artículo 15 - Presupuesto de Egresos </t>
  </si>
  <si>
    <t>FUENTES DE FINANCIAMIENTO 
SEGÚN PRESUPUESTO DE INGRESOS 2018</t>
  </si>
  <si>
    <t>1. RECURSOS FISCALES</t>
  </si>
  <si>
    <t>2. FINANCIAMIENTOS INTERNOS</t>
  </si>
  <si>
    <t>4. INGRESOS PROPIOS</t>
  </si>
  <si>
    <t>5. RECURSOS FEDERALES</t>
  </si>
  <si>
    <t>6. RECURSOS ESTATALES</t>
  </si>
  <si>
    <t>DETALLE DE FUENTES DE FINANCIAMIENTO 
SEGÚN PRESUPUESTO DE INGRESOS 2018</t>
  </si>
  <si>
    <t>FONDO DE PROYECTOS  DE DESARROLLO REGIONAL B</t>
  </si>
  <si>
    <t>7. RECURSOS ESTATALES</t>
  </si>
  <si>
    <t xml:space="preserve">TABLA: Anexo 1 - Presupuesto de Egresos </t>
  </si>
  <si>
    <t>Presupuesto de Ingresos 
para el Ejercicio Fiscal 2018</t>
  </si>
  <si>
    <t>TOTAL DE INGRESOS Y OTROS BENEFICIOS</t>
  </si>
  <si>
    <t>1.1.1</t>
  </si>
  <si>
    <t>1.1.2</t>
  </si>
  <si>
    <t>1.2.1</t>
  </si>
  <si>
    <t>1.3.1</t>
  </si>
  <si>
    <t>4.1.1</t>
  </si>
  <si>
    <t>4.1.2</t>
  </si>
  <si>
    <t>4.1.3</t>
  </si>
  <si>
    <t>4.1.4</t>
  </si>
  <si>
    <t>4.1.5</t>
  </si>
  <si>
    <t>4.3.1</t>
  </si>
  <si>
    <t>4.3.2</t>
  </si>
  <si>
    <t>4.3.3</t>
  </si>
  <si>
    <t>4.3.4</t>
  </si>
  <si>
    <t>4.3.5</t>
  </si>
  <si>
    <t>4.3.6</t>
  </si>
  <si>
    <t>4.3.7</t>
  </si>
  <si>
    <t>4.3.8</t>
  </si>
  <si>
    <t>4.3.9</t>
  </si>
  <si>
    <t>4.3.10</t>
  </si>
  <si>
    <t>4.3.11</t>
  </si>
  <si>
    <t>4.3.12</t>
  </si>
  <si>
    <t>4.3.13</t>
  </si>
  <si>
    <t>4.3.14</t>
  </si>
  <si>
    <t>4.3.15</t>
  </si>
  <si>
    <t>4.3.16</t>
  </si>
  <si>
    <t>4.3.17</t>
  </si>
  <si>
    <t>4.4.1</t>
  </si>
  <si>
    <t>4.4.2</t>
  </si>
  <si>
    <t>4.4.3</t>
  </si>
  <si>
    <t>4.4.4</t>
  </si>
  <si>
    <t>4.4.5</t>
  </si>
  <si>
    <t>4.4.6</t>
  </si>
  <si>
    <t>4.4.7</t>
  </si>
  <si>
    <t>5.2.1</t>
  </si>
  <si>
    <t>5.2.2</t>
  </si>
  <si>
    <t>5.2.3</t>
  </si>
  <si>
    <t>5.2.4</t>
  </si>
  <si>
    <t>5.1.1</t>
  </si>
  <si>
    <t>5.1.2</t>
  </si>
  <si>
    <t>5.1.3</t>
  </si>
  <si>
    <t>5.1.4</t>
  </si>
  <si>
    <t>5.1.5</t>
  </si>
  <si>
    <t>5.1.6</t>
  </si>
  <si>
    <t>5.1.7</t>
  </si>
  <si>
    <t>5.1.8</t>
  </si>
  <si>
    <t>5.1.9</t>
  </si>
  <si>
    <t>5.1.10</t>
  </si>
  <si>
    <t>5.1.11</t>
  </si>
  <si>
    <t>5.1.12</t>
  </si>
  <si>
    <t>5.1.13</t>
  </si>
  <si>
    <t>APROVECHAMIENTOS DE TIPO CORRIENTE</t>
  </si>
  <si>
    <t>6.1.1</t>
  </si>
  <si>
    <t>6.1.2</t>
  </si>
  <si>
    <t>6.1.3</t>
  </si>
  <si>
    <t>7.3.1</t>
  </si>
  <si>
    <t>7.3.2</t>
  </si>
  <si>
    <t>7.3.3</t>
  </si>
  <si>
    <t>7.3.4</t>
  </si>
  <si>
    <t>7.3.5</t>
  </si>
  <si>
    <t>7.1.1</t>
  </si>
  <si>
    <t>7.1.2</t>
  </si>
  <si>
    <t>7.1.3</t>
  </si>
  <si>
    <t>7.1.4</t>
  </si>
  <si>
    <t>7.1.5</t>
  </si>
  <si>
    <t>7.1.6</t>
  </si>
  <si>
    <t>7.1.7</t>
  </si>
  <si>
    <t>APORTACIONES</t>
  </si>
  <si>
    <t>0.1.1</t>
  </si>
  <si>
    <t>0.1.2</t>
  </si>
  <si>
    <t>0.1.3</t>
  </si>
  <si>
    <t xml:space="preserve">Nota:
El presente formato se pone a su consideración y conocimiento.
IMCO (INSTITUTO MEXICANO PARA LA COMPETITIVIDAD, A.C.): 
Adopción de las mejores prácticas para mejorar la calidad de Ia información presupuestal, se mejora el ejercicio y transparencia del gasto público, se incentiva la recaudación y en general, se fortalecen las finanzas públicas.
</t>
  </si>
  <si>
    <t>BRIGADAS RURALES INCENDIOS FORESTALES</t>
  </si>
  <si>
    <t>Municipio de El Plateado de Joaquin Amaro, Zacatecas</t>
  </si>
  <si>
    <t>Municipio de El Plateado de Joaquin Amaro,Zacatecas</t>
  </si>
  <si>
    <t>MUNICIPIO DE EL PLATEADO DE JOAQUIN AMARO, ZACATECAS</t>
  </si>
  <si>
    <t>Municipio de El Plateado de Jpaquin Amaro Zacatecas</t>
  </si>
  <si>
    <t>Municipio de El Plateado de Joaquin Amaro, Zac.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</si>
</sst>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b/>
      <u val="doubleAccounting"/>
      <sz val="11"/>
      <color theme="1"/>
      <name val="Gill Sans MT"/>
      <family val="2"/>
    </font>
    <font>
      <b/>
      <sz val="12"/>
      <color theme="1"/>
      <name val="Gill Sans MT"/>
      <family val="2"/>
    </font>
    <font>
      <b/>
      <sz val="14"/>
      <color theme="1"/>
      <name val="Gill Sans MT"/>
      <family val="2"/>
    </font>
    <font>
      <sz val="10"/>
      <color indexed="8"/>
      <name val="MS Sans Serif"/>
      <family val="2"/>
    </font>
    <font>
      <sz val="11"/>
      <name val="Calibri"/>
      <family val="2"/>
      <scheme val="minor"/>
    </font>
    <font>
      <sz val="11"/>
      <name val="Gill Sans MT"/>
      <family val="2"/>
    </font>
    <font>
      <sz val="12"/>
      <name val="Calibri"/>
      <family val="2"/>
      <scheme val="minor"/>
    </font>
    <font>
      <b/>
      <sz val="16"/>
      <color theme="1"/>
      <name val="Gill Sans MT"/>
      <family val="2"/>
    </font>
    <font>
      <b/>
      <u/>
      <sz val="16"/>
      <color theme="1"/>
      <name val="Gill Sans MT"/>
      <family val="2"/>
    </font>
    <font>
      <sz val="10"/>
      <color theme="1"/>
      <name val="Gill Sans MT"/>
      <family val="2"/>
    </font>
    <font>
      <sz val="10"/>
      <color rgb="FF7F7F7F"/>
      <name val="Gill Sans MT"/>
      <family val="2"/>
    </font>
    <font>
      <sz val="11"/>
      <color rgb="FFFF0000"/>
      <name val="Calibri"/>
      <family val="2"/>
      <scheme val="minor"/>
    </font>
    <font>
      <sz val="10"/>
      <color rgb="FF002060"/>
      <name val="Calibri"/>
      <family val="2"/>
      <scheme val="minor"/>
    </font>
    <font>
      <sz val="10"/>
      <name val="Calibri"/>
      <family val="2"/>
      <scheme val="minor"/>
    </font>
    <font>
      <u/>
      <sz val="10"/>
      <color rgb="FF002060"/>
      <name val="Calibri"/>
      <family val="2"/>
      <scheme val="minor"/>
    </font>
    <font>
      <u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doubleAccounting"/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u val="double"/>
      <sz val="12"/>
      <color rgb="FF002060"/>
      <name val="Calibri"/>
      <family val="2"/>
      <scheme val="minor"/>
    </font>
    <font>
      <b/>
      <u/>
      <sz val="12"/>
      <name val="Gill Sans MT"/>
      <family val="2"/>
    </font>
    <font>
      <b/>
      <u/>
      <sz val="11"/>
      <name val="Gill Sans MT"/>
      <family val="2"/>
    </font>
    <font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u/>
      <sz val="11"/>
      <color rgb="FF002060"/>
      <name val="Calibri"/>
      <family val="2"/>
      <scheme val="minor"/>
    </font>
    <font>
      <b/>
      <u/>
      <sz val="10"/>
      <color rgb="FF00206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 val="doubleAccounting"/>
      <sz val="11"/>
      <color theme="0"/>
      <name val="Calibri"/>
      <family val="2"/>
      <scheme val="minor"/>
    </font>
    <font>
      <sz val="11"/>
      <color theme="4"/>
      <name val="Calibri"/>
      <family val="2"/>
      <scheme val="minor"/>
    </font>
    <font>
      <sz val="8"/>
      <color indexed="81"/>
      <name val="Tahoma"/>
      <family val="2"/>
    </font>
    <font>
      <sz val="8"/>
      <color rgb="FF00206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rgb="FFFF0000"/>
      <name val="Calibri"/>
      <family val="2"/>
      <scheme val="minor"/>
    </font>
    <font>
      <b/>
      <u/>
      <sz val="8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002060"/>
      <name val="Calibri"/>
      <family val="2"/>
      <scheme val="minor"/>
    </font>
    <font>
      <b/>
      <u/>
      <sz val="9"/>
      <color rgb="FF00206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70C0"/>
      <name val="Calibri"/>
      <family val="2"/>
      <scheme val="minor"/>
    </font>
    <font>
      <u val="double"/>
      <sz val="9"/>
      <name val="Calibri"/>
      <family val="2"/>
      <scheme val="minor"/>
    </font>
    <font>
      <b/>
      <i/>
      <u/>
      <sz val="11"/>
      <color rgb="FF7030A0"/>
      <name val="Calibri"/>
      <family val="2"/>
      <scheme val="minor"/>
    </font>
    <font>
      <b/>
      <i/>
      <u/>
      <sz val="8"/>
      <color rgb="FF7030A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i/>
      <sz val="11"/>
      <name val="Calibri"/>
      <family val="2"/>
      <scheme val="minor"/>
    </font>
    <font>
      <i/>
      <u/>
      <sz val="11"/>
      <name val="Calibri"/>
      <family val="2"/>
      <scheme val="minor"/>
    </font>
    <font>
      <i/>
      <sz val="8"/>
      <color rgb="FF002060"/>
      <name val="Calibri"/>
      <family val="2"/>
      <scheme val="minor"/>
    </font>
    <font>
      <i/>
      <sz val="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i/>
      <sz val="11"/>
      <color theme="0" tint="-0.34998626667073579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rgb="FF990000"/>
      <name val="Calibri"/>
      <family val="2"/>
      <scheme val="minor"/>
    </font>
    <font>
      <b/>
      <i/>
      <u/>
      <sz val="11"/>
      <color rgb="FF990000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name val="Gill Sans MT"/>
      <family val="2"/>
    </font>
    <font>
      <b/>
      <u val="double"/>
      <sz val="11"/>
      <name val="Gill Sans MT"/>
      <family val="2"/>
    </font>
    <font>
      <b/>
      <sz val="11"/>
      <name val="Gill Sans MT"/>
      <family val="2"/>
    </font>
    <font>
      <b/>
      <sz val="11"/>
      <color rgb="FFFFFFFF"/>
      <name val="Gill Sans MT"/>
      <family val="2"/>
    </font>
    <font>
      <b/>
      <sz val="11"/>
      <color theme="1"/>
      <name val="Gill Sans MT"/>
      <family val="2"/>
    </font>
    <font>
      <b/>
      <sz val="11"/>
      <color rgb="FF002060"/>
      <name val="Gill Sans MT"/>
      <family val="2"/>
    </font>
    <font>
      <b/>
      <sz val="10"/>
      <color theme="1"/>
      <name val="Gill Sans MT"/>
      <family val="2"/>
    </font>
    <font>
      <b/>
      <u val="double"/>
      <sz val="10"/>
      <color theme="1"/>
      <name val="Gill Sans MT"/>
      <family val="2"/>
    </font>
    <font>
      <b/>
      <u val="doubleAccounting"/>
      <sz val="10"/>
      <color theme="1"/>
      <name val="Gill Sans MT"/>
      <family val="2"/>
    </font>
    <font>
      <sz val="10"/>
      <color rgb="FF7030A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rgb="FFFF0000"/>
      <name val="Calibri"/>
      <family val="2"/>
      <scheme val="minor"/>
    </font>
    <font>
      <sz val="14"/>
      <name val="Calibri"/>
      <family val="2"/>
      <scheme val="minor"/>
    </font>
    <font>
      <b/>
      <u/>
      <sz val="9"/>
      <name val="Gill Sans MT"/>
      <family val="2"/>
    </font>
    <font>
      <sz val="9"/>
      <name val="Gill Sans MT"/>
      <family val="2"/>
    </font>
    <font>
      <sz val="8"/>
      <name val="Gill Sans MT"/>
      <family val="2"/>
    </font>
    <font>
      <b/>
      <sz val="9"/>
      <name val="Gill Sans MT"/>
      <family val="2"/>
    </font>
    <font>
      <b/>
      <u val="doubleAccounting"/>
      <sz val="9"/>
      <name val="Gill Sans MT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Gill Sans MT"/>
      <family val="2"/>
    </font>
    <font>
      <sz val="12"/>
      <color theme="1"/>
      <name val="Calibri"/>
      <family val="2"/>
      <scheme val="minor"/>
    </font>
    <font>
      <sz val="12"/>
      <color rgb="FF002060"/>
      <name val="Gill Sans MT"/>
      <family val="2"/>
    </font>
    <font>
      <b/>
      <u/>
      <sz val="9"/>
      <name val="Calibri"/>
      <family val="2"/>
      <scheme val="minor"/>
    </font>
    <font>
      <sz val="9"/>
      <color theme="4"/>
      <name val="Calibri"/>
      <family val="2"/>
      <scheme val="minor"/>
    </font>
    <font>
      <b/>
      <sz val="9"/>
      <color rgb="FF002060"/>
      <name val="Gill Sans MT"/>
      <family val="2"/>
    </font>
    <font>
      <sz val="9"/>
      <color rgb="FF002060"/>
      <name val="Gill Sans MT"/>
      <family val="2"/>
    </font>
  </fonts>
  <fills count="2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60497A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C4BD9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48">
    <border>
      <left/>
      <right/>
      <top/>
      <bottom/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A6A6A6"/>
      </left>
      <right style="medium">
        <color rgb="FFA6A6A6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1" fillId="0" borderId="0"/>
  </cellStyleXfs>
  <cellXfs count="515">
    <xf numFmtId="0" fontId="0" fillId="0" borderId="0" xfId="0"/>
    <xf numFmtId="0" fontId="9" fillId="0" borderId="0" xfId="2" applyFont="1" applyProtection="1"/>
    <xf numFmtId="0" fontId="0" fillId="0" borderId="0" xfId="0" applyProtection="1"/>
    <xf numFmtId="0" fontId="0" fillId="0" borderId="0" xfId="0" applyFill="1" applyProtection="1">
      <protection locked="0"/>
    </xf>
    <xf numFmtId="0" fontId="0" fillId="0" borderId="0" xfId="0" applyProtection="1">
      <protection locked="0"/>
    </xf>
    <xf numFmtId="0" fontId="19" fillId="0" borderId="3" xfId="2" applyFont="1" applyBorder="1" applyAlignment="1" applyProtection="1">
      <alignment horizontal="center" vertical="center"/>
    </xf>
    <xf numFmtId="0" fontId="19" fillId="0" borderId="3" xfId="2" applyFont="1" applyBorder="1" applyAlignment="1" applyProtection="1">
      <alignment horizontal="left" vertical="center"/>
    </xf>
    <xf numFmtId="43" fontId="19" fillId="0" borderId="3" xfId="1" applyFont="1" applyBorder="1" applyAlignment="1" applyProtection="1">
      <alignment horizontal="center" vertical="center"/>
    </xf>
    <xf numFmtId="0" fontId="27" fillId="0" borderId="0" xfId="0" applyFont="1" applyProtection="1"/>
    <xf numFmtId="43" fontId="7" fillId="0" borderId="0" xfId="1" applyFont="1" applyFill="1" applyBorder="1" applyAlignment="1" applyProtection="1">
      <alignment vertical="center" wrapText="1"/>
      <protection locked="0"/>
    </xf>
    <xf numFmtId="49" fontId="7" fillId="0" borderId="0" xfId="2" applyNumberFormat="1" applyFont="1" applyFill="1" applyBorder="1" applyAlignment="1" applyProtection="1">
      <alignment vertical="center"/>
    </xf>
    <xf numFmtId="0" fontId="7" fillId="0" borderId="0" xfId="2" applyFont="1" applyFill="1" applyBorder="1" applyAlignment="1" applyProtection="1">
      <alignment vertical="center" wrapText="1"/>
    </xf>
    <xf numFmtId="0" fontId="7" fillId="0" borderId="0" xfId="2" applyFont="1" applyBorder="1" applyAlignment="1" applyProtection="1">
      <alignment vertical="center"/>
    </xf>
    <xf numFmtId="0" fontId="7" fillId="0" borderId="0" xfId="2" applyFont="1" applyBorder="1" applyAlignment="1" applyProtection="1">
      <alignment vertical="center" wrapText="1"/>
    </xf>
    <xf numFmtId="49" fontId="7" fillId="0" borderId="0" xfId="2" applyNumberFormat="1" applyFont="1" applyBorder="1" applyAlignment="1" applyProtection="1">
      <alignment vertical="center"/>
    </xf>
    <xf numFmtId="0" fontId="7" fillId="0" borderId="0" xfId="2" applyFont="1" applyBorder="1" applyProtection="1"/>
    <xf numFmtId="0" fontId="7" fillId="0" borderId="0" xfId="2" applyFont="1" applyFill="1" applyBorder="1" applyAlignment="1" applyProtection="1">
      <alignment vertical="center"/>
    </xf>
    <xf numFmtId="0" fontId="15" fillId="0" borderId="0" xfId="2" applyFont="1" applyProtection="1"/>
    <xf numFmtId="0" fontId="7" fillId="0" borderId="0" xfId="2" applyFont="1" applyAlignment="1" applyProtection="1">
      <alignment horizontal="center"/>
    </xf>
    <xf numFmtId="43" fontId="23" fillId="0" borderId="0" xfId="2" applyNumberFormat="1" applyFont="1" applyBorder="1" applyProtection="1"/>
    <xf numFmtId="43" fontId="7" fillId="0" borderId="0" xfId="2" applyNumberFormat="1" applyFont="1" applyBorder="1" applyProtection="1"/>
    <xf numFmtId="43" fontId="7" fillId="0" borderId="4" xfId="2" applyNumberFormat="1" applyFont="1" applyBorder="1" applyProtection="1"/>
    <xf numFmtId="0" fontId="7" fillId="0" borderId="0" xfId="2" applyFont="1" applyFill="1" applyBorder="1" applyProtection="1"/>
    <xf numFmtId="0" fontId="14" fillId="0" borderId="0" xfId="2" applyFont="1" applyBorder="1" applyProtection="1"/>
    <xf numFmtId="0" fontId="24" fillId="0" borderId="0" xfId="2" applyFont="1" applyBorder="1" applyProtection="1"/>
    <xf numFmtId="0" fontId="20" fillId="3" borderId="0" xfId="0" applyFont="1" applyFill="1" applyAlignment="1" applyProtection="1">
      <alignment horizontal="center"/>
    </xf>
    <xf numFmtId="0" fontId="21" fillId="0" borderId="0" xfId="2" applyFont="1" applyBorder="1" applyProtection="1"/>
    <xf numFmtId="0" fontId="14" fillId="0" borderId="0" xfId="2" applyFont="1" applyFill="1" applyBorder="1" applyProtection="1"/>
    <xf numFmtId="0" fontId="14" fillId="0" borderId="0" xfId="2" applyFont="1" applyFill="1" applyProtection="1"/>
    <xf numFmtId="0" fontId="20" fillId="3" borderId="0" xfId="0" applyFont="1" applyFill="1" applyBorder="1" applyAlignment="1" applyProtection="1">
      <alignment horizontal="center"/>
    </xf>
    <xf numFmtId="0" fontId="7" fillId="0" borderId="0" xfId="2" applyFont="1" applyProtection="1"/>
    <xf numFmtId="0" fontId="16" fillId="0" borderId="0" xfId="2" applyFont="1" applyProtection="1"/>
    <xf numFmtId="0" fontId="15" fillId="0" borderId="0" xfId="2" applyFont="1" applyFill="1" applyAlignment="1" applyProtection="1">
      <alignment horizontal="center" vertical="center"/>
    </xf>
    <xf numFmtId="0" fontId="15" fillId="0" borderId="0" xfId="2" applyFont="1" applyFill="1" applyAlignment="1" applyProtection="1">
      <alignment horizontal="center"/>
    </xf>
    <xf numFmtId="0" fontId="7" fillId="0" borderId="0" xfId="2" applyFont="1" applyFill="1" applyBorder="1" applyAlignment="1" applyProtection="1">
      <alignment horizontal="center"/>
    </xf>
    <xf numFmtId="0" fontId="14" fillId="0" borderId="0" xfId="2" applyFont="1" applyFill="1" applyBorder="1" applyAlignment="1" applyProtection="1">
      <alignment horizontal="center"/>
    </xf>
    <xf numFmtId="0" fontId="21" fillId="0" borderId="0" xfId="2" applyFont="1" applyFill="1" applyBorder="1" applyAlignment="1" applyProtection="1">
      <alignment horizontal="center"/>
    </xf>
    <xf numFmtId="0" fontId="7" fillId="0" borderId="0" xfId="2" applyFont="1" applyFill="1" applyAlignment="1" applyProtection="1">
      <alignment horizontal="center"/>
    </xf>
    <xf numFmtId="0" fontId="16" fillId="0" borderId="0" xfId="2" applyFont="1" applyFill="1" applyAlignment="1" applyProtection="1">
      <alignment horizontal="center"/>
    </xf>
    <xf numFmtId="0" fontId="0" fillId="0" borderId="4" xfId="0" applyBorder="1"/>
    <xf numFmtId="0" fontId="0" fillId="0" borderId="0" xfId="0" applyAlignment="1">
      <alignment horizontal="left" vertical="center"/>
    </xf>
    <xf numFmtId="0" fontId="24" fillId="0" borderId="4" xfId="0" applyFont="1" applyBorder="1"/>
    <xf numFmtId="0" fontId="24" fillId="0" borderId="15" xfId="0" applyFont="1" applyBorder="1"/>
    <xf numFmtId="0" fontId="24" fillId="0" borderId="17" xfId="0" applyFont="1" applyBorder="1" applyAlignment="1">
      <alignment horizontal="center"/>
    </xf>
    <xf numFmtId="0" fontId="24" fillId="0" borderId="18" xfId="0" applyFont="1" applyBorder="1" applyAlignment="1">
      <alignment horizontal="center"/>
    </xf>
    <xf numFmtId="0" fontId="24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43" fontId="7" fillId="7" borderId="0" xfId="1" applyFont="1" applyFill="1" applyBorder="1" applyAlignment="1" applyProtection="1">
      <alignment vertical="center" wrapText="1"/>
    </xf>
    <xf numFmtId="43" fontId="18" fillId="5" borderId="0" xfId="1" applyFont="1" applyFill="1" applyBorder="1" applyAlignment="1" applyProtection="1">
      <alignment vertical="center" wrapText="1"/>
    </xf>
    <xf numFmtId="43" fontId="26" fillId="8" borderId="0" xfId="1" applyFont="1" applyFill="1" applyBorder="1" applyAlignment="1" applyProtection="1">
      <alignment vertical="center" wrapText="1"/>
    </xf>
    <xf numFmtId="43" fontId="26" fillId="8" borderId="0" xfId="1" applyFont="1" applyFill="1" applyBorder="1" applyAlignment="1" applyProtection="1">
      <alignment vertical="center"/>
    </xf>
    <xf numFmtId="43" fontId="26" fillId="8" borderId="0" xfId="1" applyFont="1" applyFill="1" applyBorder="1" applyAlignment="1" applyProtection="1">
      <alignment horizontal="center" vertical="center" wrapText="1"/>
    </xf>
    <xf numFmtId="0" fontId="20" fillId="0" borderId="0" xfId="2" applyFont="1" applyBorder="1" applyAlignment="1" applyProtection="1">
      <alignment vertical="center" wrapText="1"/>
    </xf>
    <xf numFmtId="43" fontId="24" fillId="8" borderId="0" xfId="1" applyFont="1" applyFill="1" applyBorder="1" applyAlignment="1" applyProtection="1">
      <alignment vertical="center" wrapText="1"/>
    </xf>
    <xf numFmtId="0" fontId="14" fillId="0" borderId="0" xfId="2" applyFont="1" applyBorder="1" applyAlignment="1" applyProtection="1">
      <alignment vertical="center" wrapText="1"/>
    </xf>
    <xf numFmtId="0" fontId="28" fillId="0" borderId="4" xfId="2" applyFont="1" applyBorder="1" applyAlignment="1" applyProtection="1">
      <alignment vertical="center" wrapText="1"/>
    </xf>
    <xf numFmtId="0" fontId="20" fillId="2" borderId="4" xfId="2" applyFont="1" applyFill="1" applyBorder="1" applyAlignment="1" applyProtection="1">
      <alignment vertical="center" wrapText="1"/>
    </xf>
    <xf numFmtId="0" fontId="28" fillId="0" borderId="14" xfId="2" applyFont="1" applyBorder="1" applyAlignment="1" applyProtection="1">
      <alignment vertical="center"/>
    </xf>
    <xf numFmtId="43" fontId="28" fillId="0" borderId="15" xfId="1" applyFont="1" applyBorder="1" applyProtection="1"/>
    <xf numFmtId="0" fontId="20" fillId="2" borderId="14" xfId="2" applyFont="1" applyFill="1" applyBorder="1" applyAlignment="1" applyProtection="1">
      <alignment vertical="center"/>
    </xf>
    <xf numFmtId="0" fontId="20" fillId="0" borderId="14" xfId="2" applyFont="1" applyBorder="1" applyAlignment="1" applyProtection="1">
      <alignment vertical="center"/>
    </xf>
    <xf numFmtId="0" fontId="20" fillId="0" borderId="16" xfId="2" applyFont="1" applyBorder="1" applyAlignment="1" applyProtection="1">
      <alignment vertical="center"/>
    </xf>
    <xf numFmtId="49" fontId="7" fillId="11" borderId="0" xfId="2" applyNumberFormat="1" applyFont="1" applyFill="1" applyBorder="1" applyAlignment="1" applyProtection="1">
      <alignment horizontal="left"/>
    </xf>
    <xf numFmtId="43" fontId="7" fillId="11" borderId="0" xfId="1" applyFont="1" applyFill="1" applyBorder="1" applyAlignment="1" applyProtection="1">
      <alignment horizontal="left"/>
    </xf>
    <xf numFmtId="0" fontId="7" fillId="0" borderId="0" xfId="2" applyFont="1" applyFill="1" applyBorder="1" applyAlignment="1" applyProtection="1">
      <alignment horizontal="left"/>
    </xf>
    <xf numFmtId="0" fontId="7" fillId="11" borderId="0" xfId="2" applyFont="1" applyFill="1" applyBorder="1" applyAlignment="1" applyProtection="1">
      <alignment horizontal="left"/>
    </xf>
    <xf numFmtId="0" fontId="7" fillId="0" borderId="0" xfId="2" applyFont="1" applyFill="1" applyBorder="1" applyAlignment="1" applyProtection="1">
      <alignment horizontal="left" vertical="center"/>
    </xf>
    <xf numFmtId="0" fontId="7" fillId="0" borderId="0" xfId="2" applyFont="1" applyFill="1" applyBorder="1" applyAlignment="1" applyProtection="1">
      <alignment horizontal="left" vertical="center" wrapText="1"/>
    </xf>
    <xf numFmtId="0" fontId="7" fillId="0" borderId="0" xfId="2" applyFont="1" applyBorder="1" applyAlignment="1" applyProtection="1">
      <alignment horizontal="left" vertical="center" wrapText="1"/>
    </xf>
    <xf numFmtId="0" fontId="9" fillId="0" borderId="0" xfId="2" applyFont="1" applyAlignment="1" applyProtection="1">
      <alignment horizontal="center"/>
    </xf>
    <xf numFmtId="43" fontId="37" fillId="12" borderId="0" xfId="1" applyFont="1" applyFill="1" applyBorder="1" applyAlignment="1" applyProtection="1">
      <alignment vertical="center" wrapText="1"/>
    </xf>
    <xf numFmtId="43" fontId="36" fillId="12" borderId="0" xfId="1" applyFont="1" applyFill="1" applyBorder="1" applyAlignment="1" applyProtection="1">
      <alignment vertical="center" wrapText="1"/>
    </xf>
    <xf numFmtId="0" fontId="40" fillId="0" borderId="0" xfId="2" applyFont="1" applyAlignment="1" applyProtection="1">
      <alignment horizontal="left"/>
    </xf>
    <xf numFmtId="0" fontId="20" fillId="13" borderId="4" xfId="0" applyFont="1" applyFill="1" applyBorder="1" applyAlignment="1" applyProtection="1">
      <alignment horizontal="center"/>
    </xf>
    <xf numFmtId="0" fontId="43" fillId="0" borderId="0" xfId="2" applyFont="1" applyBorder="1" applyAlignment="1" applyProtection="1">
      <alignment horizontal="center" wrapText="1"/>
    </xf>
    <xf numFmtId="43" fontId="37" fillId="12" borderId="4" xfId="0" applyNumberFormat="1" applyFont="1" applyFill="1" applyBorder="1" applyAlignment="1" applyProtection="1">
      <alignment vertical="center"/>
    </xf>
    <xf numFmtId="0" fontId="14" fillId="0" borderId="0" xfId="2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4" fillId="13" borderId="4" xfId="0" applyFont="1" applyFill="1" applyBorder="1" applyAlignment="1" applyProtection="1">
      <alignment horizontal="center" vertical="center" wrapText="1"/>
    </xf>
    <xf numFmtId="0" fontId="24" fillId="13" borderId="4" xfId="0" applyFont="1" applyFill="1" applyBorder="1" applyAlignment="1" applyProtection="1">
      <alignment horizontal="center" vertical="center"/>
    </xf>
    <xf numFmtId="0" fontId="45" fillId="3" borderId="4" xfId="0" applyFont="1" applyFill="1" applyBorder="1" applyAlignment="1" applyProtection="1">
      <alignment horizontal="left"/>
    </xf>
    <xf numFmtId="0" fontId="45" fillId="0" borderId="0" xfId="2" applyFont="1" applyFill="1" applyBorder="1" applyAlignment="1" applyProtection="1">
      <alignment vertical="center"/>
    </xf>
    <xf numFmtId="0" fontId="49" fillId="3" borderId="0" xfId="0" applyFont="1" applyFill="1" applyAlignment="1" applyProtection="1">
      <alignment horizontal="center"/>
    </xf>
    <xf numFmtId="0" fontId="49" fillId="3" borderId="4" xfId="0" applyFont="1" applyFill="1" applyBorder="1" applyAlignment="1" applyProtection="1">
      <alignment horizontal="left"/>
    </xf>
    <xf numFmtId="0" fontId="44" fillId="0" borderId="0" xfId="2" applyFont="1" applyBorder="1" applyAlignment="1" applyProtection="1">
      <alignment horizontal="left"/>
    </xf>
    <xf numFmtId="0" fontId="45" fillId="3" borderId="0" xfId="0" applyFont="1" applyFill="1" applyBorder="1" applyAlignment="1" applyProtection="1">
      <alignment horizontal="center"/>
    </xf>
    <xf numFmtId="0" fontId="45" fillId="0" borderId="0" xfId="2" applyFont="1" applyAlignment="1" applyProtection="1"/>
    <xf numFmtId="0" fontId="49" fillId="0" borderId="0" xfId="2" applyFont="1" applyAlignment="1" applyProtection="1"/>
    <xf numFmtId="0" fontId="50" fillId="0" borderId="0" xfId="2" applyFont="1" applyBorder="1" applyAlignment="1" applyProtection="1">
      <alignment horizontal="center"/>
    </xf>
    <xf numFmtId="0" fontId="45" fillId="0" borderId="0" xfId="2" applyFont="1" applyBorder="1" applyAlignment="1" applyProtection="1"/>
    <xf numFmtId="0" fontId="45" fillId="0" borderId="0" xfId="2" applyFont="1" applyFill="1" applyBorder="1" applyAlignment="1" applyProtection="1"/>
    <xf numFmtId="0" fontId="51" fillId="0" borderId="0" xfId="2" applyFont="1" applyBorder="1" applyAlignment="1" applyProtection="1"/>
    <xf numFmtId="0" fontId="52" fillId="0" borderId="0" xfId="2" applyFont="1" applyBorder="1" applyAlignment="1" applyProtection="1"/>
    <xf numFmtId="0" fontId="53" fillId="3" borderId="0" xfId="0" applyFont="1" applyFill="1" applyBorder="1" applyAlignment="1" applyProtection="1">
      <alignment horizontal="right"/>
    </xf>
    <xf numFmtId="0" fontId="25" fillId="0" borderId="0" xfId="2" applyFont="1" applyAlignment="1" applyProtection="1">
      <alignment horizontal="left"/>
    </xf>
    <xf numFmtId="0" fontId="15" fillId="0" borderId="0" xfId="2" applyFont="1" applyBorder="1" applyAlignment="1" applyProtection="1">
      <alignment vertical="center" wrapText="1"/>
    </xf>
    <xf numFmtId="0" fontId="15" fillId="0" borderId="0" xfId="2" applyFont="1" applyBorder="1" applyAlignment="1" applyProtection="1">
      <alignment horizontal="center" vertical="center" wrapText="1"/>
    </xf>
    <xf numFmtId="43" fontId="16" fillId="0" borderId="0" xfId="1" applyFont="1" applyBorder="1" applyAlignment="1" applyProtection="1">
      <alignment wrapText="1"/>
    </xf>
    <xf numFmtId="0" fontId="17" fillId="0" borderId="0" xfId="2" applyFont="1" applyAlignment="1" applyProtection="1">
      <alignment horizontal="center" vertical="center" wrapText="1"/>
    </xf>
    <xf numFmtId="43" fontId="16" fillId="0" borderId="0" xfId="1" applyFont="1" applyAlignment="1" applyProtection="1">
      <alignment horizontal="center" vertical="center" wrapText="1"/>
    </xf>
    <xf numFmtId="0" fontId="36" fillId="12" borderId="0" xfId="2" applyFont="1" applyFill="1" applyBorder="1" applyAlignment="1" applyProtection="1">
      <alignment vertical="center"/>
    </xf>
    <xf numFmtId="0" fontId="36" fillId="12" borderId="0" xfId="2" applyFont="1" applyFill="1" applyBorder="1" applyAlignment="1" applyProtection="1">
      <alignment vertical="center" wrapText="1"/>
    </xf>
    <xf numFmtId="0" fontId="40" fillId="0" borderId="0" xfId="2" applyFont="1" applyBorder="1" applyAlignment="1" applyProtection="1">
      <alignment horizontal="left"/>
    </xf>
    <xf numFmtId="0" fontId="26" fillId="8" borderId="0" xfId="2" applyFont="1" applyFill="1" applyBorder="1" applyAlignment="1" applyProtection="1">
      <alignment vertical="center"/>
    </xf>
    <xf numFmtId="0" fontId="26" fillId="8" borderId="0" xfId="2" applyFont="1" applyFill="1" applyBorder="1" applyAlignment="1" applyProtection="1">
      <alignment vertical="center" wrapText="1"/>
    </xf>
    <xf numFmtId="0" fontId="7" fillId="7" borderId="0" xfId="2" applyFont="1" applyFill="1" applyBorder="1" applyAlignment="1" applyProtection="1">
      <alignment vertical="center"/>
    </xf>
    <xf numFmtId="0" fontId="7" fillId="7" borderId="0" xfId="2" applyFont="1" applyFill="1" applyBorder="1" applyAlignment="1" applyProtection="1">
      <alignment vertical="center" wrapText="1"/>
    </xf>
    <xf numFmtId="49" fontId="7" fillId="7" borderId="0" xfId="2" applyNumberFormat="1" applyFont="1" applyFill="1" applyBorder="1" applyAlignment="1" applyProtection="1">
      <alignment vertical="center"/>
    </xf>
    <xf numFmtId="0" fontId="40" fillId="0" borderId="0" xfId="2" applyFont="1" applyFill="1" applyBorder="1" applyAlignment="1" applyProtection="1">
      <alignment horizontal="left" vertical="center"/>
    </xf>
    <xf numFmtId="0" fontId="7" fillId="4" borderId="0" xfId="2" applyFont="1" applyFill="1" applyBorder="1" applyAlignment="1" applyProtection="1">
      <alignment vertical="center"/>
    </xf>
    <xf numFmtId="0" fontId="40" fillId="0" borderId="0" xfId="0" applyFont="1" applyAlignment="1" applyProtection="1">
      <alignment horizontal="left" vertical="center"/>
    </xf>
    <xf numFmtId="0" fontId="41" fillId="0" borderId="0" xfId="0" applyFont="1" applyBorder="1" applyAlignment="1" applyProtection="1">
      <alignment horizontal="left" vertical="center" wrapText="1"/>
    </xf>
    <xf numFmtId="0" fontId="25" fillId="0" borderId="0" xfId="2" applyFont="1" applyBorder="1" applyAlignment="1" applyProtection="1">
      <alignment horizontal="left"/>
    </xf>
    <xf numFmtId="0" fontId="40" fillId="0" borderId="0" xfId="0" applyFont="1" applyAlignment="1" applyProtection="1">
      <alignment horizontal="left" vertical="center" wrapText="1"/>
    </xf>
    <xf numFmtId="0" fontId="40" fillId="0" borderId="0" xfId="0" applyFont="1" applyAlignment="1" applyProtection="1">
      <alignment vertical="center" wrapText="1"/>
    </xf>
    <xf numFmtId="0" fontId="40" fillId="0" borderId="0" xfId="2" applyFont="1" applyBorder="1" applyAlignment="1" applyProtection="1">
      <alignment horizontal="left" vertical="top" wrapText="1"/>
    </xf>
    <xf numFmtId="0" fontId="40" fillId="0" borderId="0" xfId="2" applyFont="1" applyBorder="1" applyAlignment="1" applyProtection="1">
      <alignment horizontal="left" wrapText="1"/>
    </xf>
    <xf numFmtId="0" fontId="41" fillId="0" borderId="0" xfId="2" applyFont="1" applyBorder="1" applyAlignment="1" applyProtection="1">
      <alignment horizontal="left" wrapText="1"/>
    </xf>
    <xf numFmtId="0" fontId="44" fillId="9" borderId="0" xfId="2" applyFont="1" applyFill="1" applyBorder="1" applyAlignment="1" applyProtection="1">
      <alignment horizontal="left" wrapText="1"/>
    </xf>
    <xf numFmtId="49" fontId="7" fillId="5" borderId="0" xfId="2" applyNumberFormat="1" applyFont="1" applyFill="1" applyBorder="1" applyAlignment="1" applyProtection="1">
      <alignment vertical="center"/>
    </xf>
    <xf numFmtId="0" fontId="18" fillId="5" borderId="0" xfId="2" applyFont="1" applyFill="1" applyBorder="1" applyAlignment="1" applyProtection="1">
      <alignment vertical="center" wrapText="1"/>
    </xf>
    <xf numFmtId="0" fontId="40" fillId="0" borderId="0" xfId="2" applyFont="1" applyFill="1" applyBorder="1" applyAlignment="1" applyProtection="1">
      <alignment horizontal="left"/>
    </xf>
    <xf numFmtId="0" fontId="0" fillId="0" borderId="0" xfId="0" applyAlignment="1" applyProtection="1">
      <alignment vertical="center" wrapText="1"/>
    </xf>
    <xf numFmtId="0" fontId="26" fillId="8" borderId="0" xfId="2" applyFont="1" applyFill="1" applyBorder="1" applyAlignment="1" applyProtection="1">
      <alignment horizontal="left" vertical="center"/>
    </xf>
    <xf numFmtId="0" fontId="42" fillId="0" borderId="0" xfId="2" applyFont="1" applyFill="1" applyBorder="1" applyAlignment="1" applyProtection="1">
      <alignment horizontal="left"/>
    </xf>
    <xf numFmtId="0" fontId="40" fillId="0" borderId="0" xfId="0" applyFont="1" applyFill="1" applyAlignment="1" applyProtection="1">
      <alignment horizontal="left" vertical="center"/>
    </xf>
    <xf numFmtId="0" fontId="41" fillId="0" borderId="0" xfId="2" applyFont="1" applyBorder="1" applyAlignment="1" applyProtection="1">
      <alignment horizontal="left"/>
    </xf>
    <xf numFmtId="0" fontId="0" fillId="0" borderId="0" xfId="0" applyAlignment="1" applyProtection="1">
      <alignment horizontal="center"/>
    </xf>
    <xf numFmtId="0" fontId="40" fillId="0" borderId="0" xfId="0" applyFont="1" applyProtection="1"/>
    <xf numFmtId="0" fontId="7" fillId="5" borderId="0" xfId="2" applyFont="1" applyFill="1" applyBorder="1" applyAlignment="1" applyProtection="1">
      <alignment vertical="center" wrapText="1"/>
    </xf>
    <xf numFmtId="0" fontId="38" fillId="0" borderId="0" xfId="2" applyFont="1" applyBorder="1" applyProtection="1"/>
    <xf numFmtId="49" fontId="7" fillId="0" borderId="0" xfId="2" applyNumberFormat="1" applyFont="1" applyBorder="1" applyProtection="1"/>
    <xf numFmtId="0" fontId="34" fillId="5" borderId="0" xfId="2" applyFont="1" applyFill="1" applyBorder="1" applyAlignment="1" applyProtection="1">
      <alignment vertical="center" wrapText="1"/>
    </xf>
    <xf numFmtId="43" fontId="34" fillId="5" borderId="0" xfId="1" applyFont="1" applyFill="1" applyBorder="1" applyAlignment="1" applyProtection="1">
      <alignment vertical="center" wrapText="1"/>
    </xf>
    <xf numFmtId="0" fontId="20" fillId="0" borderId="0" xfId="2" applyFont="1" applyBorder="1" applyProtection="1"/>
    <xf numFmtId="0" fontId="40" fillId="3" borderId="0" xfId="2" applyFont="1" applyFill="1" applyBorder="1" applyAlignment="1" applyProtection="1">
      <alignment horizontal="left" vertical="center"/>
    </xf>
    <xf numFmtId="0" fontId="42" fillId="0" borderId="0" xfId="0" applyFont="1" applyAlignment="1" applyProtection="1">
      <alignment horizontal="left" vertical="center"/>
    </xf>
    <xf numFmtId="0" fontId="42" fillId="0" borderId="0" xfId="2" applyFont="1" applyBorder="1" applyAlignment="1" applyProtection="1">
      <alignment horizontal="left"/>
    </xf>
    <xf numFmtId="0" fontId="36" fillId="12" borderId="0" xfId="2" applyFont="1" applyFill="1" applyBorder="1" applyAlignment="1" applyProtection="1">
      <alignment horizontal="left" vertical="center"/>
    </xf>
    <xf numFmtId="43" fontId="21" fillId="0" borderId="0" xfId="1" applyFont="1" applyBorder="1" applyAlignment="1" applyProtection="1">
      <alignment vertical="center" wrapText="1"/>
    </xf>
    <xf numFmtId="43" fontId="7" fillId="0" borderId="0" xfId="1" applyFont="1" applyBorder="1" applyAlignment="1" applyProtection="1">
      <alignment vertical="center" wrapText="1"/>
    </xf>
    <xf numFmtId="0" fontId="36" fillId="10" borderId="14" xfId="2" applyFont="1" applyFill="1" applyBorder="1" applyAlignment="1" applyProtection="1">
      <alignment horizontal="left" vertical="center"/>
    </xf>
    <xf numFmtId="0" fontId="36" fillId="10" borderId="4" xfId="2" applyFont="1" applyFill="1" applyBorder="1" applyAlignment="1" applyProtection="1">
      <alignment vertical="center" wrapText="1"/>
    </xf>
    <xf numFmtId="0" fontId="20" fillId="7" borderId="14" xfId="2" applyFont="1" applyFill="1" applyBorder="1" applyAlignment="1" applyProtection="1">
      <alignment vertical="center"/>
    </xf>
    <xf numFmtId="0" fontId="20" fillId="7" borderId="4" xfId="2" applyFont="1" applyFill="1" applyBorder="1" applyAlignment="1" applyProtection="1">
      <alignment vertical="center" wrapText="1"/>
    </xf>
    <xf numFmtId="0" fontId="7" fillId="0" borderId="4" xfId="2" applyFont="1" applyBorder="1" applyAlignment="1" applyProtection="1">
      <alignment vertical="center" wrapText="1"/>
    </xf>
    <xf numFmtId="43" fontId="7" fillId="0" borderId="15" xfId="1" applyFont="1" applyBorder="1" applyAlignment="1" applyProtection="1">
      <alignment vertical="center" wrapText="1"/>
    </xf>
    <xf numFmtId="0" fontId="7" fillId="0" borderId="17" xfId="2" applyFont="1" applyBorder="1" applyAlignment="1" applyProtection="1">
      <alignment vertical="center" wrapText="1"/>
    </xf>
    <xf numFmtId="43" fontId="7" fillId="0" borderId="18" xfId="1" applyFont="1" applyBorder="1" applyAlignment="1" applyProtection="1">
      <alignment vertical="center" wrapText="1"/>
    </xf>
    <xf numFmtId="0" fontId="16" fillId="0" borderId="0" xfId="2" applyFont="1" applyAlignment="1" applyProtection="1">
      <alignment vertical="center"/>
    </xf>
    <xf numFmtId="0" fontId="16" fillId="0" borderId="0" xfId="2" applyFont="1" applyAlignment="1" applyProtection="1">
      <alignment vertical="center" wrapText="1"/>
    </xf>
    <xf numFmtId="43" fontId="16" fillId="0" borderId="0" xfId="1" applyFont="1" applyAlignment="1" applyProtection="1">
      <alignment vertical="center" wrapText="1"/>
    </xf>
    <xf numFmtId="0" fontId="16" fillId="0" borderId="0" xfId="2" applyFont="1" applyAlignment="1" applyProtection="1">
      <alignment wrapText="1"/>
    </xf>
    <xf numFmtId="43" fontId="16" fillId="0" borderId="0" xfId="1" applyFont="1" applyAlignment="1" applyProtection="1">
      <alignment wrapText="1"/>
    </xf>
    <xf numFmtId="0" fontId="47" fillId="0" borderId="0" xfId="0" applyFont="1" applyAlignment="1" applyProtection="1">
      <alignment vertical="center" wrapText="1"/>
      <protection locked="0"/>
    </xf>
    <xf numFmtId="0" fontId="22" fillId="12" borderId="0" xfId="0" applyFont="1" applyFill="1" applyAlignment="1" applyProtection="1">
      <alignment horizontal="center" vertical="center"/>
      <protection locked="0"/>
    </xf>
    <xf numFmtId="0" fontId="48" fillId="0" borderId="0" xfId="0" applyFont="1" applyAlignment="1" applyProtection="1">
      <alignment vertical="center" wrapText="1"/>
      <protection locked="0"/>
    </xf>
    <xf numFmtId="0" fontId="22" fillId="13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top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6" fillId="0" borderId="5" xfId="2" applyFont="1" applyBorder="1" applyAlignment="1" applyProtection="1">
      <alignment horizontal="center" vertical="center" wrapText="1"/>
    </xf>
    <xf numFmtId="0" fontId="46" fillId="0" borderId="7" xfId="2" applyFont="1" applyBorder="1" applyAlignment="1" applyProtection="1">
      <alignment horizontal="center" vertical="center" wrapText="1"/>
    </xf>
    <xf numFmtId="0" fontId="26" fillId="0" borderId="6" xfId="2" applyFont="1" applyBorder="1" applyAlignment="1" applyProtection="1">
      <alignment horizontal="center" vertical="center" wrapText="1"/>
    </xf>
    <xf numFmtId="43" fontId="0" fillId="13" borderId="8" xfId="1" applyFont="1" applyFill="1" applyBorder="1" applyAlignment="1" applyProtection="1">
      <alignment vertical="center"/>
    </xf>
    <xf numFmtId="43" fontId="0" fillId="13" borderId="4" xfId="1" applyFont="1" applyFill="1" applyBorder="1" applyAlignment="1" applyProtection="1">
      <alignment vertical="center"/>
    </xf>
    <xf numFmtId="0" fontId="7" fillId="3" borderId="8" xfId="0" applyFont="1" applyFill="1" applyBorder="1" applyAlignment="1" applyProtection="1">
      <alignment horizontal="left" vertical="center" wrapText="1"/>
    </xf>
    <xf numFmtId="0" fontId="7" fillId="3" borderId="4" xfId="0" applyFont="1" applyFill="1" applyBorder="1" applyAlignment="1" applyProtection="1">
      <alignment horizontal="left" vertical="center" wrapText="1"/>
    </xf>
    <xf numFmtId="43" fontId="40" fillId="0" borderId="0" xfId="2" applyNumberFormat="1" applyFont="1" applyBorder="1" applyAlignment="1" applyProtection="1">
      <alignment horizontal="left"/>
    </xf>
    <xf numFmtId="0" fontId="9" fillId="0" borderId="0" xfId="2" applyFont="1" applyProtection="1">
      <protection locked="0"/>
    </xf>
    <xf numFmtId="43" fontId="9" fillId="0" borderId="0" xfId="1" applyFont="1" applyBorder="1" applyProtection="1"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5" fillId="0" borderId="0" xfId="2" applyFont="1" applyProtection="1">
      <protection locked="0"/>
    </xf>
    <xf numFmtId="0" fontId="7" fillId="0" borderId="0" xfId="2" applyFont="1" applyAlignment="1" applyProtection="1">
      <alignment horizontal="center"/>
      <protection locked="0"/>
    </xf>
    <xf numFmtId="0" fontId="7" fillId="0" borderId="0" xfId="2" applyFont="1" applyFill="1" applyBorder="1" applyAlignment="1" applyProtection="1">
      <alignment vertical="center"/>
      <protection locked="0"/>
    </xf>
    <xf numFmtId="0" fontId="7" fillId="0" borderId="0" xfId="2" applyFont="1" applyBorder="1" applyAlignment="1" applyProtection="1">
      <alignment vertical="center" wrapText="1"/>
      <protection locked="0"/>
    </xf>
    <xf numFmtId="0" fontId="7" fillId="0" borderId="0" xfId="2" applyFont="1" applyProtection="1">
      <protection locked="0"/>
    </xf>
    <xf numFmtId="0" fontId="16" fillId="0" borderId="0" xfId="2" applyFont="1" applyProtection="1">
      <protection locked="0"/>
    </xf>
    <xf numFmtId="0" fontId="38" fillId="0" borderId="0" xfId="2" applyFont="1" applyBorder="1" applyAlignment="1" applyProtection="1">
      <alignment vertical="center"/>
    </xf>
    <xf numFmtId="43" fontId="7" fillId="0" borderId="4" xfId="2" applyNumberFormat="1" applyFont="1" applyFill="1" applyBorder="1" applyProtection="1"/>
    <xf numFmtId="0" fontId="9" fillId="0" borderId="0" xfId="2" applyFont="1" applyAlignment="1" applyProtection="1">
      <alignment horizontal="center"/>
      <protection locked="0"/>
    </xf>
    <xf numFmtId="43" fontId="0" fillId="0" borderId="0" xfId="0" applyNumberFormat="1" applyProtection="1">
      <protection locked="0"/>
    </xf>
    <xf numFmtId="0" fontId="54" fillId="0" borderId="0" xfId="2" applyFont="1" applyBorder="1" applyProtection="1"/>
    <xf numFmtId="0" fontId="54" fillId="0" borderId="0" xfId="2" applyFont="1" applyFill="1" applyBorder="1" applyAlignment="1" applyProtection="1">
      <alignment horizontal="center"/>
    </xf>
    <xf numFmtId="0" fontId="55" fillId="0" borderId="0" xfId="2" applyFont="1" applyBorder="1" applyAlignment="1" applyProtection="1">
      <alignment horizontal="left"/>
    </xf>
    <xf numFmtId="0" fontId="56" fillId="0" borderId="0" xfId="2" applyFont="1" applyFill="1" applyBorder="1" applyAlignment="1" applyProtection="1">
      <alignment horizontal="center"/>
    </xf>
    <xf numFmtId="0" fontId="57" fillId="0" borderId="0" xfId="2" applyFont="1" applyAlignment="1" applyProtection="1">
      <alignment horizontal="center"/>
    </xf>
    <xf numFmtId="0" fontId="58" fillId="0" borderId="0" xfId="2" applyFont="1" applyAlignment="1" applyProtection="1">
      <alignment horizontal="center"/>
    </xf>
    <xf numFmtId="0" fontId="59" fillId="0" borderId="0" xfId="2" applyFont="1" applyFill="1" applyBorder="1" applyAlignment="1" applyProtection="1">
      <alignment horizontal="center"/>
    </xf>
    <xf numFmtId="0" fontId="59" fillId="0" borderId="0" xfId="2" applyFont="1" applyAlignment="1" applyProtection="1">
      <alignment horizontal="center"/>
    </xf>
    <xf numFmtId="0" fontId="59" fillId="0" borderId="0" xfId="2" applyFont="1" applyAlignment="1" applyProtection="1">
      <alignment horizontal="left"/>
    </xf>
    <xf numFmtId="0" fontId="59" fillId="0" borderId="0" xfId="2" applyFont="1" applyProtection="1"/>
    <xf numFmtId="0" fontId="57" fillId="0" borderId="0" xfId="2" applyFont="1" applyProtection="1"/>
    <xf numFmtId="0" fontId="7" fillId="14" borderId="0" xfId="2" applyFont="1" applyFill="1" applyBorder="1" applyAlignment="1" applyProtection="1">
      <alignment horizontal="center"/>
    </xf>
    <xf numFmtId="0" fontId="43" fillId="0" borderId="0" xfId="2" applyFont="1" applyBorder="1" applyAlignment="1" applyProtection="1">
      <alignment horizontal="center" wrapText="1"/>
    </xf>
    <xf numFmtId="0" fontId="7" fillId="14" borderId="0" xfId="2" applyFont="1" applyFill="1" applyBorder="1" applyAlignment="1" applyProtection="1">
      <alignment horizontal="left"/>
    </xf>
    <xf numFmtId="0" fontId="60" fillId="0" borderId="0" xfId="2" applyFont="1" applyBorder="1" applyProtection="1"/>
    <xf numFmtId="0" fontId="60" fillId="5" borderId="0" xfId="2" applyFont="1" applyFill="1" applyBorder="1" applyAlignment="1" applyProtection="1">
      <alignment vertical="center" wrapText="1"/>
    </xf>
    <xf numFmtId="0" fontId="61" fillId="5" borderId="0" xfId="2" applyFont="1" applyFill="1" applyBorder="1" applyAlignment="1" applyProtection="1">
      <alignment vertical="center" wrapText="1"/>
    </xf>
    <xf numFmtId="0" fontId="62" fillId="0" borderId="0" xfId="0" applyFont="1" applyProtection="1"/>
    <xf numFmtId="0" fontId="63" fillId="0" borderId="0" xfId="2" applyFont="1" applyBorder="1" applyAlignment="1" applyProtection="1"/>
    <xf numFmtId="0" fontId="25" fillId="0" borderId="0" xfId="2" applyFont="1" applyFill="1" applyBorder="1" applyAlignment="1" applyProtection="1">
      <alignment vertical="top" wrapText="1"/>
    </xf>
    <xf numFmtId="49" fontId="20" fillId="0" borderId="0" xfId="2" applyNumberFormat="1" applyFont="1" applyBorder="1" applyAlignment="1" applyProtection="1">
      <alignment vertical="center"/>
    </xf>
    <xf numFmtId="43" fontId="7" fillId="0" borderId="0" xfId="2" applyNumberFormat="1" applyFont="1" applyBorder="1" applyProtection="1">
      <protection locked="0"/>
    </xf>
    <xf numFmtId="0" fontId="7" fillId="0" borderId="0" xfId="2" applyFont="1" applyBorder="1" applyProtection="1">
      <protection locked="0"/>
    </xf>
    <xf numFmtId="0" fontId="7" fillId="0" borderId="0" xfId="2" applyFont="1" applyFill="1" applyBorder="1" applyProtection="1">
      <protection locked="0"/>
    </xf>
    <xf numFmtId="0" fontId="14" fillId="0" borderId="0" xfId="2" applyFont="1" applyBorder="1" applyProtection="1">
      <protection locked="0"/>
    </xf>
    <xf numFmtId="0" fontId="21" fillId="0" borderId="0" xfId="2" applyFont="1" applyBorder="1" applyProtection="1">
      <protection locked="0"/>
    </xf>
    <xf numFmtId="0" fontId="60" fillId="0" borderId="0" xfId="2" applyFont="1" applyBorder="1" applyProtection="1">
      <protection locked="0"/>
    </xf>
    <xf numFmtId="43" fontId="54" fillId="0" borderId="0" xfId="2" applyNumberFormat="1" applyFont="1" applyBorder="1" applyProtection="1">
      <protection locked="0"/>
    </xf>
    <xf numFmtId="0" fontId="54" fillId="0" borderId="0" xfId="2" applyFont="1" applyBorder="1" applyProtection="1">
      <protection locked="0"/>
    </xf>
    <xf numFmtId="0" fontId="14" fillId="0" borderId="0" xfId="2" applyFont="1" applyFill="1" applyBorder="1" applyProtection="1">
      <protection locked="0"/>
    </xf>
    <xf numFmtId="0" fontId="14" fillId="0" borderId="0" xfId="2" applyFont="1" applyFill="1" applyProtection="1">
      <protection locked="0"/>
    </xf>
    <xf numFmtId="0" fontId="24" fillId="14" borderId="4" xfId="0" applyFont="1" applyFill="1" applyBorder="1" applyAlignment="1" applyProtection="1">
      <alignment horizontal="center" vertical="center"/>
    </xf>
    <xf numFmtId="0" fontId="7" fillId="15" borderId="0" xfId="2" applyFont="1" applyFill="1" applyBorder="1" applyAlignment="1" applyProtection="1">
      <alignment horizontal="center"/>
    </xf>
    <xf numFmtId="0" fontId="7" fillId="15" borderId="0" xfId="2" applyFont="1" applyFill="1" applyBorder="1" applyAlignment="1" applyProtection="1">
      <alignment horizontal="center" vertical="center"/>
    </xf>
    <xf numFmtId="0" fontId="0" fillId="15" borderId="0" xfId="0" applyFill="1" applyAlignment="1" applyProtection="1">
      <alignment horizontal="center"/>
    </xf>
    <xf numFmtId="0" fontId="0" fillId="15" borderId="0" xfId="0" applyFill="1" applyProtection="1"/>
    <xf numFmtId="0" fontId="0" fillId="15" borderId="0" xfId="0" applyFill="1" applyAlignment="1" applyProtection="1">
      <alignment horizontal="left"/>
    </xf>
    <xf numFmtId="0" fontId="7" fillId="16" borderId="0" xfId="2" applyFont="1" applyFill="1" applyBorder="1" applyAlignment="1" applyProtection="1">
      <alignment horizontal="center"/>
    </xf>
    <xf numFmtId="0" fontId="7" fillId="16" borderId="0" xfId="2" applyFont="1" applyFill="1" applyBorder="1" applyAlignment="1" applyProtection="1">
      <alignment horizontal="left"/>
    </xf>
    <xf numFmtId="0" fontId="47" fillId="0" borderId="0" xfId="0" applyFont="1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0" fontId="47" fillId="0" borderId="0" xfId="0" applyFont="1" applyFill="1" applyAlignment="1" applyProtection="1">
      <alignment vertical="center"/>
    </xf>
    <xf numFmtId="0" fontId="22" fillId="0" borderId="0" xfId="0" applyFont="1" applyAlignment="1" applyProtection="1">
      <alignment horizontal="center" vertical="center"/>
    </xf>
    <xf numFmtId="0" fontId="47" fillId="0" borderId="0" xfId="0" applyFont="1" applyAlignment="1" applyProtection="1">
      <alignment vertical="center" wrapText="1"/>
    </xf>
    <xf numFmtId="43" fontId="0" fillId="0" borderId="0" xfId="0" applyNumberFormat="1" applyAlignment="1" applyProtection="1">
      <alignment vertical="center"/>
    </xf>
    <xf numFmtId="0" fontId="64" fillId="0" borderId="0" xfId="2" applyFont="1" applyBorder="1" applyAlignment="1" applyProtection="1">
      <alignment horizontal="center"/>
    </xf>
    <xf numFmtId="0" fontId="64" fillId="0" borderId="0" xfId="2" applyFont="1" applyFill="1" applyBorder="1" applyAlignment="1" applyProtection="1">
      <alignment horizontal="center"/>
    </xf>
    <xf numFmtId="0" fontId="65" fillId="0" borderId="0" xfId="2" applyFont="1" applyBorder="1" applyAlignment="1" applyProtection="1">
      <alignment horizontal="center"/>
    </xf>
    <xf numFmtId="0" fontId="19" fillId="0" borderId="0" xfId="2" applyFont="1" applyBorder="1" applyAlignment="1" applyProtection="1">
      <alignment horizontal="center" vertical="center"/>
    </xf>
    <xf numFmtId="0" fontId="19" fillId="0" borderId="0" xfId="2" applyFont="1" applyBorder="1" applyAlignment="1" applyProtection="1">
      <alignment horizontal="left" vertical="center"/>
    </xf>
    <xf numFmtId="43" fontId="19" fillId="0" borderId="0" xfId="1" applyFont="1" applyBorder="1" applyAlignment="1" applyProtection="1">
      <alignment horizontal="center" vertical="center"/>
    </xf>
    <xf numFmtId="0" fontId="66" fillId="0" borderId="0" xfId="2" applyFont="1" applyBorder="1" applyAlignment="1" applyProtection="1">
      <alignment horizontal="center" vertical="center" wrapText="1"/>
    </xf>
    <xf numFmtId="0" fontId="67" fillId="0" borderId="0" xfId="0" applyFont="1" applyAlignment="1" applyProtection="1">
      <alignment wrapText="1"/>
      <protection locked="0"/>
    </xf>
    <xf numFmtId="0" fontId="67" fillId="0" borderId="0" xfId="0" applyFont="1" applyAlignment="1" applyProtection="1">
      <alignment wrapText="1"/>
    </xf>
    <xf numFmtId="0" fontId="40" fillId="0" borderId="0" xfId="2" applyFont="1" applyBorder="1" applyAlignment="1" applyProtection="1">
      <alignment wrapText="1"/>
    </xf>
    <xf numFmtId="0" fontId="67" fillId="0" borderId="0" xfId="0" applyFont="1" applyFill="1" applyAlignment="1" applyProtection="1">
      <alignment vertical="center"/>
    </xf>
    <xf numFmtId="0" fontId="7" fillId="0" borderId="0" xfId="0" applyFont="1" applyFill="1" applyBorder="1" applyAlignment="1" applyProtection="1">
      <alignment horizontal="left" vertical="center" wrapText="1"/>
    </xf>
    <xf numFmtId="0" fontId="7" fillId="3" borderId="0" xfId="2" applyFont="1" applyFill="1" applyBorder="1" applyAlignment="1" applyProtection="1">
      <alignment vertical="center" wrapText="1"/>
    </xf>
    <xf numFmtId="0" fontId="7" fillId="17" borderId="0" xfId="2" applyFont="1" applyFill="1" applyBorder="1" applyAlignment="1" applyProtection="1">
      <alignment vertical="center" wrapText="1"/>
    </xf>
    <xf numFmtId="0" fontId="45" fillId="0" borderId="4" xfId="0" applyFont="1" applyFill="1" applyBorder="1" applyAlignment="1" applyProtection="1">
      <alignment horizontal="left"/>
    </xf>
    <xf numFmtId="43" fontId="7" fillId="0" borderId="0" xfId="2" applyNumberFormat="1" applyFont="1" applyFill="1" applyBorder="1" applyProtection="1">
      <protection locked="0"/>
    </xf>
    <xf numFmtId="0" fontId="0" fillId="0" borderId="0" xfId="0" applyFill="1" applyAlignment="1" applyProtection="1">
      <alignment vertical="center"/>
    </xf>
    <xf numFmtId="0" fontId="7" fillId="0" borderId="4" xfId="0" applyFont="1" applyFill="1" applyBorder="1" applyAlignment="1" applyProtection="1">
      <alignment horizontal="left" vertical="center" wrapText="1"/>
    </xf>
    <xf numFmtId="0" fontId="67" fillId="0" borderId="0" xfId="0" applyFont="1" applyFill="1" applyAlignment="1" applyProtection="1">
      <alignment wrapText="1"/>
    </xf>
    <xf numFmtId="0" fontId="20" fillId="0" borderId="0" xfId="0" applyFont="1" applyFill="1" applyBorder="1" applyAlignment="1" applyProtection="1">
      <alignment horizontal="center"/>
    </xf>
    <xf numFmtId="0" fontId="49" fillId="0" borderId="0" xfId="0" applyFont="1" applyFill="1" applyBorder="1" applyAlignment="1" applyProtection="1">
      <alignment horizontal="left"/>
    </xf>
    <xf numFmtId="43" fontId="7" fillId="0" borderId="0" xfId="2" applyNumberFormat="1" applyFont="1" applyFill="1" applyBorder="1" applyProtection="1"/>
    <xf numFmtId="0" fontId="41" fillId="0" borderId="0" xfId="2" applyFont="1" applyFill="1" applyBorder="1" applyAlignment="1" applyProtection="1">
      <alignment horizontal="center"/>
    </xf>
    <xf numFmtId="0" fontId="7" fillId="0" borderId="0" xfId="2" applyFont="1" applyFill="1" applyBorder="1" applyAlignment="1" applyProtection="1">
      <alignment vertical="center" wrapText="1"/>
      <protection locked="0"/>
    </xf>
    <xf numFmtId="0" fontId="69" fillId="0" borderId="0" xfId="2" applyFont="1" applyBorder="1" applyAlignment="1" applyProtection="1">
      <alignment vertical="center"/>
    </xf>
    <xf numFmtId="0" fontId="69" fillId="0" borderId="0" xfId="2" applyFont="1" applyFill="1" applyBorder="1" applyAlignment="1" applyProtection="1">
      <alignment vertical="center"/>
    </xf>
    <xf numFmtId="0" fontId="70" fillId="0" borderId="0" xfId="2" applyFont="1" applyBorder="1" applyAlignment="1" applyProtection="1">
      <alignment vertical="center"/>
      <protection locked="0"/>
    </xf>
    <xf numFmtId="49" fontId="69" fillId="0" borderId="0" xfId="2" applyNumberFormat="1" applyFont="1" applyBorder="1" applyAlignment="1" applyProtection="1">
      <alignment vertical="center"/>
    </xf>
    <xf numFmtId="0" fontId="40" fillId="9" borderId="0" xfId="2" applyFont="1" applyFill="1" applyBorder="1" applyAlignment="1" applyProtection="1">
      <alignment horizontal="left"/>
    </xf>
    <xf numFmtId="0" fontId="20" fillId="14" borderId="4" xfId="0" applyFont="1" applyFill="1" applyBorder="1" applyAlignment="1" applyProtection="1">
      <alignment horizontal="center"/>
    </xf>
    <xf numFmtId="43" fontId="7" fillId="0" borderId="0" xfId="1" applyFont="1" applyFill="1" applyBorder="1" applyAlignment="1" applyProtection="1">
      <alignment vertical="center" wrapText="1"/>
    </xf>
    <xf numFmtId="0" fontId="72" fillId="0" borderId="29" xfId="0" applyFont="1" applyFill="1" applyBorder="1" applyAlignment="1">
      <alignment horizontal="justify" vertical="center" wrapText="1"/>
    </xf>
    <xf numFmtId="0" fontId="72" fillId="0" borderId="28" xfId="0" applyFont="1" applyFill="1" applyBorder="1" applyAlignment="1">
      <alignment horizontal="center" vertical="center" wrapText="1"/>
    </xf>
    <xf numFmtId="0" fontId="72" fillId="0" borderId="29" xfId="0" applyFont="1" applyFill="1" applyBorder="1" applyAlignment="1">
      <alignment vertical="center" wrapText="1"/>
    </xf>
    <xf numFmtId="0" fontId="71" fillId="0" borderId="29" xfId="0" applyFont="1" applyFill="1" applyBorder="1" applyAlignment="1">
      <alignment vertical="center" wrapText="1"/>
    </xf>
    <xf numFmtId="0" fontId="72" fillId="0" borderId="28" xfId="0" applyFont="1" applyFill="1" applyBorder="1" applyAlignment="1">
      <alignment horizontal="justify" vertical="center" wrapText="1"/>
    </xf>
    <xf numFmtId="44" fontId="71" fillId="0" borderId="29" xfId="0" applyNumberFormat="1" applyFont="1" applyFill="1" applyBorder="1" applyAlignment="1">
      <alignment horizontal="center" vertical="center" wrapText="1"/>
    </xf>
    <xf numFmtId="44" fontId="71" fillId="0" borderId="29" xfId="0" applyNumberFormat="1" applyFont="1" applyFill="1" applyBorder="1" applyAlignment="1">
      <alignment vertical="center" wrapText="1"/>
    </xf>
    <xf numFmtId="0" fontId="67" fillId="0" borderId="0" xfId="0" applyFont="1"/>
    <xf numFmtId="43" fontId="72" fillId="0" borderId="28" xfId="0" applyNumberFormat="1" applyFont="1" applyFill="1" applyBorder="1" applyAlignment="1" applyProtection="1">
      <alignment horizontal="center" vertical="center" wrapText="1"/>
    </xf>
    <xf numFmtId="0" fontId="72" fillId="0" borderId="28" xfId="0" applyFont="1" applyFill="1" applyBorder="1" applyAlignment="1" applyProtection="1">
      <alignment horizontal="center" vertical="center" wrapText="1"/>
    </xf>
    <xf numFmtId="44" fontId="71" fillId="0" borderId="29" xfId="0" applyNumberFormat="1" applyFont="1" applyFill="1" applyBorder="1" applyAlignment="1" applyProtection="1">
      <alignment vertical="center" wrapText="1"/>
    </xf>
    <xf numFmtId="43" fontId="71" fillId="0" borderId="29" xfId="0" applyNumberFormat="1" applyFont="1" applyFill="1" applyBorder="1" applyAlignment="1" applyProtection="1">
      <alignment vertical="center" wrapText="1"/>
    </xf>
    <xf numFmtId="43" fontId="72" fillId="0" borderId="29" xfId="0" applyNumberFormat="1" applyFont="1" applyFill="1" applyBorder="1" applyAlignment="1" applyProtection="1">
      <alignment horizontal="center" vertical="center" wrapText="1"/>
    </xf>
    <xf numFmtId="44" fontId="71" fillId="0" borderId="29" xfId="0" applyNumberFormat="1" applyFont="1" applyFill="1" applyBorder="1" applyAlignment="1" applyProtection="1">
      <alignment horizontal="center" vertical="center" wrapText="1"/>
    </xf>
    <xf numFmtId="0" fontId="72" fillId="0" borderId="28" xfId="0" applyFont="1" applyFill="1" applyBorder="1" applyAlignment="1" applyProtection="1">
      <alignment horizontal="justify" vertical="center" wrapText="1"/>
    </xf>
    <xf numFmtId="0" fontId="71" fillId="0" borderId="30" xfId="0" applyFont="1" applyFill="1" applyBorder="1" applyAlignment="1">
      <alignment vertical="center" wrapText="1"/>
    </xf>
    <xf numFmtId="44" fontId="71" fillId="0" borderId="30" xfId="0" applyNumberFormat="1" applyFont="1" applyFill="1" applyBorder="1" applyAlignment="1" applyProtection="1">
      <alignment horizontal="center" vertical="center" wrapText="1"/>
    </xf>
    <xf numFmtId="44" fontId="71" fillId="0" borderId="30" xfId="0" applyNumberFormat="1" applyFont="1" applyFill="1" applyBorder="1" applyAlignment="1">
      <alignment horizontal="center" vertical="center" wrapText="1"/>
    </xf>
    <xf numFmtId="0" fontId="71" fillId="18" borderId="40" xfId="0" applyFont="1" applyFill="1" applyBorder="1" applyAlignment="1">
      <alignment horizontal="center" vertical="center" wrapText="1"/>
    </xf>
    <xf numFmtId="0" fontId="71" fillId="18" borderId="41" xfId="0" applyFont="1" applyFill="1" applyBorder="1" applyAlignment="1">
      <alignment horizontal="center" vertical="center" wrapText="1"/>
    </xf>
    <xf numFmtId="0" fontId="71" fillId="18" borderId="42" xfId="0" applyFont="1" applyFill="1" applyBorder="1" applyAlignment="1">
      <alignment horizontal="center" vertical="center" wrapText="1"/>
    </xf>
    <xf numFmtId="0" fontId="71" fillId="18" borderId="43" xfId="0" applyFont="1" applyFill="1" applyBorder="1" applyAlignment="1">
      <alignment horizontal="center" vertical="center" wrapText="1"/>
    </xf>
    <xf numFmtId="43" fontId="72" fillId="0" borderId="28" xfId="0" applyNumberFormat="1" applyFont="1" applyFill="1" applyBorder="1" applyAlignment="1" applyProtection="1">
      <alignment horizontal="center" vertical="center" wrapText="1"/>
      <protection locked="0"/>
    </xf>
    <xf numFmtId="43" fontId="71" fillId="0" borderId="29" xfId="0" applyNumberFormat="1" applyFont="1" applyFill="1" applyBorder="1" applyAlignment="1" applyProtection="1">
      <alignment vertical="center" wrapText="1"/>
      <protection locked="0"/>
    </xf>
    <xf numFmtId="43" fontId="72" fillId="0" borderId="29" xfId="0" applyNumberFormat="1" applyFont="1" applyFill="1" applyBorder="1" applyAlignment="1" applyProtection="1">
      <alignment horizontal="center" vertical="center" wrapText="1"/>
      <protection locked="0"/>
    </xf>
    <xf numFmtId="0" fontId="73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74" fillId="20" borderId="0" xfId="0" applyFont="1" applyFill="1" applyAlignment="1">
      <alignment vertical="center"/>
    </xf>
    <xf numFmtId="0" fontId="0" fillId="21" borderId="0" xfId="0" applyFill="1" applyAlignment="1">
      <alignment horizontal="center" vertical="center"/>
    </xf>
    <xf numFmtId="0" fontId="22" fillId="8" borderId="0" xfId="0" applyFont="1" applyFill="1" applyAlignment="1">
      <alignment vertical="center"/>
    </xf>
    <xf numFmtId="0" fontId="0" fillId="22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75" fillId="21" borderId="0" xfId="0" applyFont="1" applyFill="1" applyAlignment="1">
      <alignment horizontal="center" vertical="center"/>
    </xf>
    <xf numFmtId="0" fontId="0" fillId="23" borderId="0" xfId="0" applyFill="1" applyAlignment="1">
      <alignment horizontal="center" vertical="center"/>
    </xf>
    <xf numFmtId="0" fontId="0" fillId="24" borderId="0" xfId="0" applyFill="1" applyAlignment="1">
      <alignment horizontal="center" vertical="center"/>
    </xf>
    <xf numFmtId="17" fontId="22" fillId="8" borderId="0" xfId="0" applyNumberFormat="1" applyFont="1" applyFill="1" applyAlignment="1">
      <alignment vertical="center"/>
    </xf>
    <xf numFmtId="0" fontId="0" fillId="0" borderId="0" xfId="0" applyAlignment="1">
      <alignment vertical="center" wrapText="1"/>
    </xf>
    <xf numFmtId="0" fontId="75" fillId="21" borderId="0" xfId="0" applyFont="1" applyFill="1" applyAlignment="1">
      <alignment vertical="center"/>
    </xf>
    <xf numFmtId="0" fontId="0" fillId="23" borderId="0" xfId="0" applyFill="1" applyAlignment="1">
      <alignment vertical="center"/>
    </xf>
    <xf numFmtId="0" fontId="0" fillId="24" borderId="0" xfId="0" applyFill="1" applyAlignment="1">
      <alignment vertical="center"/>
    </xf>
    <xf numFmtId="0" fontId="73" fillId="0" borderId="24" xfId="0" applyFont="1" applyBorder="1" applyAlignment="1">
      <alignment horizontal="center" vertical="center"/>
    </xf>
    <xf numFmtId="0" fontId="76" fillId="0" borderId="1" xfId="0" applyFont="1" applyBorder="1" applyAlignment="1" applyProtection="1">
      <alignment horizontal="justify" vertical="center"/>
      <protection locked="0"/>
    </xf>
    <xf numFmtId="0" fontId="30" fillId="0" borderId="44" xfId="0" applyFont="1" applyBorder="1" applyAlignment="1" applyProtection="1">
      <alignment horizontal="justify" vertical="center" wrapText="1"/>
      <protection locked="0"/>
    </xf>
    <xf numFmtId="0" fontId="7" fillId="0" borderId="0" xfId="0" applyFont="1" applyAlignment="1">
      <alignment vertical="center" wrapText="1"/>
    </xf>
    <xf numFmtId="0" fontId="77" fillId="26" borderId="4" xfId="0" applyFont="1" applyFill="1" applyBorder="1" applyAlignment="1" applyProtection="1">
      <alignment horizontal="justify" vertical="center" wrapText="1"/>
    </xf>
    <xf numFmtId="43" fontId="3" fillId="26" borderId="4" xfId="1" applyFont="1" applyFill="1" applyBorder="1" applyAlignment="1" applyProtection="1">
      <alignment horizontal="right" vertical="center" wrapText="1"/>
    </xf>
    <xf numFmtId="0" fontId="8" fillId="0" borderId="21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43" fontId="79" fillId="25" borderId="20" xfId="0" applyNumberFormat="1" applyFont="1" applyFill="1" applyBorder="1" applyAlignment="1">
      <alignment vertical="center" wrapText="1"/>
    </xf>
    <xf numFmtId="0" fontId="78" fillId="5" borderId="21" xfId="0" applyFont="1" applyFill="1" applyBorder="1" applyAlignment="1">
      <alignment vertical="center" wrapText="1"/>
    </xf>
    <xf numFmtId="43" fontId="80" fillId="5" borderId="20" xfId="0" applyNumberFormat="1" applyFont="1" applyFill="1" applyBorder="1" applyAlignment="1">
      <alignment vertical="center" wrapText="1"/>
    </xf>
    <xf numFmtId="0" fontId="8" fillId="0" borderId="21" xfId="0" applyFont="1" applyFill="1" applyBorder="1" applyAlignment="1">
      <alignment vertical="center" wrapText="1"/>
    </xf>
    <xf numFmtId="43" fontId="2" fillId="0" borderId="20" xfId="0" applyNumberFormat="1" applyFont="1" applyFill="1" applyBorder="1" applyAlignment="1">
      <alignment vertical="center" wrapText="1"/>
    </xf>
    <xf numFmtId="0" fontId="78" fillId="5" borderId="21" xfId="0" applyFont="1" applyFill="1" applyBorder="1" applyAlignment="1">
      <alignment vertical="center"/>
    </xf>
    <xf numFmtId="43" fontId="80" fillId="5" borderId="20" xfId="0" applyNumberFormat="1" applyFont="1" applyFill="1" applyBorder="1" applyAlignment="1">
      <alignment vertical="center"/>
    </xf>
    <xf numFmtId="43" fontId="80" fillId="5" borderId="20" xfId="0" applyNumberFormat="1" applyFont="1" applyFill="1" applyBorder="1" applyAlignment="1">
      <alignment horizontal="center" vertical="center" wrapText="1"/>
    </xf>
    <xf numFmtId="43" fontId="81" fillId="5" borderId="20" xfId="0" applyNumberFormat="1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43" fontId="2" fillId="0" borderId="45" xfId="0" applyNumberFormat="1" applyFont="1" applyFill="1" applyBorder="1" applyAlignment="1">
      <alignment vertical="center" wrapText="1"/>
    </xf>
    <xf numFmtId="0" fontId="31" fillId="25" borderId="21" xfId="0" applyFont="1" applyFill="1" applyBorder="1" applyAlignment="1">
      <alignment vertical="center" wrapText="1"/>
    </xf>
    <xf numFmtId="0" fontId="47" fillId="9" borderId="0" xfId="0" applyFont="1" applyFill="1" applyProtection="1"/>
    <xf numFmtId="43" fontId="47" fillId="0" borderId="0" xfId="1" applyFont="1" applyProtection="1"/>
    <xf numFmtId="0" fontId="47" fillId="0" borderId="0" xfId="0" applyFont="1" applyFill="1" applyProtection="1">
      <protection locked="0"/>
    </xf>
    <xf numFmtId="0" fontId="47" fillId="0" borderId="0" xfId="0" applyFont="1" applyProtection="1"/>
    <xf numFmtId="0" fontId="82" fillId="0" borderId="4" xfId="0" applyFont="1" applyBorder="1" applyAlignment="1" applyProtection="1">
      <alignment horizontal="center" vertical="center" wrapText="1"/>
    </xf>
    <xf numFmtId="43" fontId="82" fillId="0" borderId="4" xfId="1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justify" vertical="center" wrapText="1"/>
    </xf>
    <xf numFmtId="43" fontId="12" fillId="0" borderId="4" xfId="1" applyFont="1" applyBorder="1" applyAlignment="1" applyProtection="1">
      <alignment horizontal="justify" vertical="center" wrapText="1"/>
    </xf>
    <xf numFmtId="0" fontId="47" fillId="0" borderId="0" xfId="0" applyFont="1" applyProtection="1">
      <protection locked="0"/>
    </xf>
    <xf numFmtId="0" fontId="16" fillId="0" borderId="0" xfId="0" applyFont="1" applyFill="1" applyProtection="1">
      <protection locked="0"/>
    </xf>
    <xf numFmtId="0" fontId="16" fillId="0" borderId="0" xfId="0" applyFont="1" applyProtection="1">
      <protection locked="0"/>
    </xf>
    <xf numFmtId="43" fontId="12" fillId="0" borderId="4" xfId="1" applyFont="1" applyFill="1" applyBorder="1" applyAlignment="1" applyProtection="1">
      <alignment horizontal="right" vertical="center" wrapText="1"/>
    </xf>
    <xf numFmtId="0" fontId="13" fillId="0" borderId="4" xfId="0" applyFont="1" applyBorder="1" applyAlignment="1" applyProtection="1">
      <alignment horizontal="justify" vertical="center" wrapText="1"/>
    </xf>
    <xf numFmtId="43" fontId="13" fillId="0" borderId="4" xfId="1" applyFont="1" applyBorder="1" applyAlignment="1" applyProtection="1">
      <alignment horizontal="right" vertical="center" wrapText="1"/>
    </xf>
    <xf numFmtId="0" fontId="83" fillId="14" borderId="4" xfId="0" applyFont="1" applyFill="1" applyBorder="1" applyAlignment="1" applyProtection="1">
      <alignment horizontal="justify" vertical="center" wrapText="1"/>
    </xf>
    <xf numFmtId="43" fontId="84" fillId="14" borderId="4" xfId="1" applyFont="1" applyFill="1" applyBorder="1" applyAlignment="1" applyProtection="1">
      <alignment horizontal="right" vertical="center" wrapText="1"/>
    </xf>
    <xf numFmtId="43" fontId="47" fillId="0" borderId="0" xfId="1" applyFont="1" applyProtection="1">
      <protection locked="0"/>
    </xf>
    <xf numFmtId="0" fontId="82" fillId="0" borderId="4" xfId="0" applyFont="1" applyBorder="1" applyAlignment="1" applyProtection="1">
      <alignment horizontal="center" vertical="center" wrapText="1"/>
      <protection locked="0"/>
    </xf>
    <xf numFmtId="43" fontId="82" fillId="0" borderId="4" xfId="1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justify" vertical="center" wrapText="1"/>
      <protection locked="0"/>
    </xf>
    <xf numFmtId="43" fontId="12" fillId="0" borderId="4" xfId="1" applyFont="1" applyBorder="1" applyAlignment="1" applyProtection="1">
      <alignment horizontal="justify" vertical="center" wrapText="1"/>
      <protection locked="0"/>
    </xf>
    <xf numFmtId="0" fontId="85" fillId="0" borderId="0" xfId="0" applyFont="1" applyFill="1" applyProtection="1">
      <protection locked="0"/>
    </xf>
    <xf numFmtId="0" fontId="83" fillId="14" borderId="4" xfId="0" applyFont="1" applyFill="1" applyBorder="1" applyAlignment="1" applyProtection="1">
      <alignment horizontal="justify" vertical="center" wrapText="1"/>
      <protection locked="0"/>
    </xf>
    <xf numFmtId="43" fontId="84" fillId="14" borderId="4" xfId="1" applyFont="1" applyFill="1" applyBorder="1" applyAlignment="1" applyProtection="1">
      <alignment horizontal="right" vertical="center" wrapText="1"/>
      <protection locked="0"/>
    </xf>
    <xf numFmtId="43" fontId="84" fillId="6" borderId="4" xfId="1" applyFont="1" applyFill="1" applyBorder="1" applyAlignment="1" applyProtection="1">
      <alignment horizontal="right" vertical="center" wrapText="1"/>
    </xf>
    <xf numFmtId="0" fontId="86" fillId="0" borderId="0" xfId="0" applyFont="1" applyFill="1" applyProtection="1"/>
    <xf numFmtId="0" fontId="87" fillId="0" borderId="0" xfId="0" applyFont="1" applyProtection="1">
      <protection locked="0"/>
    </xf>
    <xf numFmtId="43" fontId="16" fillId="0" borderId="0" xfId="1" applyFont="1" applyProtection="1">
      <protection locked="0"/>
    </xf>
    <xf numFmtId="0" fontId="88" fillId="0" borderId="0" xfId="0" applyFont="1" applyFill="1" applyProtection="1">
      <protection locked="0"/>
    </xf>
    <xf numFmtId="0" fontId="88" fillId="0" borderId="0" xfId="0" applyFont="1" applyProtection="1">
      <protection locked="0"/>
    </xf>
    <xf numFmtId="43" fontId="47" fillId="0" borderId="0" xfId="1" applyFont="1" applyAlignment="1" applyProtection="1">
      <alignment horizontal="left" vertical="center"/>
      <protection locked="0"/>
    </xf>
    <xf numFmtId="14" fontId="47" fillId="0" borderId="0" xfId="1" applyNumberFormat="1" applyFont="1" applyProtection="1">
      <protection locked="0"/>
    </xf>
    <xf numFmtId="43" fontId="88" fillId="0" borderId="0" xfId="1" applyFont="1" applyProtection="1">
      <protection locked="0"/>
    </xf>
    <xf numFmtId="0" fontId="89" fillId="0" borderId="0" xfId="0" applyFont="1" applyFill="1" applyAlignment="1" applyProtection="1">
      <alignment horizontal="center"/>
    </xf>
    <xf numFmtId="0" fontId="7" fillId="0" borderId="0" xfId="0" applyFont="1" applyAlignment="1" applyProtection="1">
      <alignment vertical="center"/>
      <protection locked="0"/>
    </xf>
    <xf numFmtId="0" fontId="91" fillId="0" borderId="0" xfId="0" applyFont="1" applyAlignment="1" applyProtection="1">
      <alignment wrapText="1"/>
      <protection locked="0"/>
    </xf>
    <xf numFmtId="0" fontId="92" fillId="0" borderId="0" xfId="0" applyFont="1" applyFill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vertical="center"/>
    </xf>
    <xf numFmtId="43" fontId="93" fillId="0" borderId="4" xfId="2" applyNumberFormat="1" applyFont="1" applyBorder="1" applyAlignment="1" applyProtection="1">
      <alignment vertical="center" wrapText="1"/>
    </xf>
    <xf numFmtId="0" fontId="91" fillId="0" borderId="0" xfId="0" applyFont="1" applyAlignment="1" applyProtection="1">
      <alignment wrapText="1"/>
    </xf>
    <xf numFmtId="0" fontId="92" fillId="0" borderId="0" xfId="0" applyFont="1" applyFill="1" applyAlignment="1" applyProtection="1">
      <alignment vertical="center"/>
    </xf>
    <xf numFmtId="43" fontId="94" fillId="14" borderId="4" xfId="0" applyNumberFormat="1" applyFont="1" applyFill="1" applyBorder="1" applyAlignment="1" applyProtection="1">
      <alignment vertical="center"/>
    </xf>
    <xf numFmtId="43" fontId="92" fillId="0" borderId="0" xfId="0" applyNumberFormat="1" applyFont="1" applyFill="1" applyAlignment="1" applyProtection="1">
      <alignment vertical="center"/>
    </xf>
    <xf numFmtId="0" fontId="26" fillId="0" borderId="0" xfId="0" applyFont="1" applyAlignment="1" applyProtection="1">
      <alignment horizontal="center" vertical="center"/>
      <protection locked="0"/>
    </xf>
    <xf numFmtId="0" fontId="76" fillId="0" borderId="0" xfId="0" applyFont="1" applyBorder="1" applyAlignment="1" applyProtection="1">
      <alignment horizontal="center" vertical="center" wrapText="1"/>
      <protection locked="0"/>
    </xf>
    <xf numFmtId="0" fontId="95" fillId="0" borderId="0" xfId="0" applyFont="1" applyAlignment="1" applyProtection="1">
      <alignment wrapText="1"/>
      <protection locked="0"/>
    </xf>
    <xf numFmtId="0" fontId="95" fillId="0" borderId="0" xfId="0" applyFont="1" applyFill="1" applyAlignment="1" applyProtection="1">
      <alignment vertical="center"/>
      <protection locked="0"/>
    </xf>
    <xf numFmtId="0" fontId="93" fillId="0" borderId="5" xfId="2" applyFont="1" applyBorder="1" applyAlignment="1" applyProtection="1">
      <alignment horizontal="center" vertical="center" wrapText="1"/>
    </xf>
    <xf numFmtId="0" fontId="93" fillId="0" borderId="7" xfId="2" applyFont="1" applyBorder="1" applyAlignment="1" applyProtection="1">
      <alignment horizontal="center" vertical="center" wrapText="1"/>
    </xf>
    <xf numFmtId="0" fontId="93" fillId="0" borderId="6" xfId="2" applyFont="1" applyBorder="1" applyAlignment="1" applyProtection="1">
      <alignment horizontal="center" vertical="center" wrapText="1"/>
    </xf>
    <xf numFmtId="0" fontId="93" fillId="0" borderId="20" xfId="2" applyFont="1" applyBorder="1" applyAlignment="1" applyProtection="1">
      <alignment horizontal="center" vertical="center" wrapText="1"/>
    </xf>
    <xf numFmtId="0" fontId="93" fillId="0" borderId="21" xfId="2" applyFont="1" applyBorder="1" applyAlignment="1" applyProtection="1">
      <alignment horizontal="center" vertical="center" wrapText="1"/>
    </xf>
    <xf numFmtId="0" fontId="93" fillId="0" borderId="22" xfId="2" applyFont="1" applyBorder="1" applyAlignment="1" applyProtection="1">
      <alignment horizontal="center" vertical="center" wrapText="1"/>
    </xf>
    <xf numFmtId="0" fontId="93" fillId="13" borderId="8" xfId="0" applyFont="1" applyFill="1" applyBorder="1" applyAlignment="1" applyProtection="1">
      <alignment horizontal="center" vertical="center" wrapText="1"/>
    </xf>
    <xf numFmtId="0" fontId="91" fillId="3" borderId="8" xfId="0" applyFont="1" applyFill="1" applyBorder="1" applyAlignment="1" applyProtection="1">
      <alignment horizontal="left" vertical="center" wrapText="1"/>
    </xf>
    <xf numFmtId="43" fontId="91" fillId="0" borderId="8" xfId="1" applyFont="1" applyFill="1" applyBorder="1" applyAlignment="1" applyProtection="1">
      <alignment vertical="center"/>
    </xf>
    <xf numFmtId="43" fontId="7" fillId="0" borderId="0" xfId="0" applyNumberFormat="1" applyFont="1" applyProtection="1">
      <protection locked="0"/>
    </xf>
    <xf numFmtId="0" fontId="93" fillId="13" borderId="4" xfId="0" applyFont="1" applyFill="1" applyBorder="1" applyAlignment="1" applyProtection="1">
      <alignment horizontal="center" vertical="center" wrapText="1"/>
    </xf>
    <xf numFmtId="0" fontId="91" fillId="3" borderId="4" xfId="0" applyFont="1" applyFill="1" applyBorder="1" applyAlignment="1" applyProtection="1">
      <alignment horizontal="left" vertical="center" wrapText="1"/>
    </xf>
    <xf numFmtId="0" fontId="91" fillId="0" borderId="0" xfId="2" applyFont="1" applyBorder="1" applyAlignment="1" applyProtection="1">
      <alignment wrapText="1"/>
    </xf>
    <xf numFmtId="0" fontId="93" fillId="13" borderId="8" xfId="0" applyFont="1" applyFill="1" applyBorder="1" applyAlignment="1" applyProtection="1">
      <alignment horizontal="center" vertical="center"/>
    </xf>
    <xf numFmtId="43" fontId="91" fillId="0" borderId="4" xfId="1" applyFont="1" applyFill="1" applyBorder="1" applyAlignment="1" applyProtection="1">
      <alignment vertical="center"/>
    </xf>
    <xf numFmtId="0" fontId="93" fillId="13" borderId="4" xfId="0" applyFont="1" applyFill="1" applyBorder="1" applyAlignment="1" applyProtection="1">
      <alignment horizontal="center" vertical="center"/>
    </xf>
    <xf numFmtId="0" fontId="93" fillId="14" borderId="4" xfId="0" applyFont="1" applyFill="1" applyBorder="1" applyAlignment="1" applyProtection="1">
      <alignment horizontal="center" vertical="center"/>
    </xf>
    <xf numFmtId="0" fontId="93" fillId="0" borderId="0" xfId="0" applyFont="1" applyAlignment="1" applyProtection="1">
      <alignment horizontal="center" vertical="center"/>
    </xf>
    <xf numFmtId="0" fontId="91" fillId="0" borderId="0" xfId="0" applyFont="1" applyAlignment="1" applyProtection="1">
      <alignment vertical="center" wrapText="1"/>
    </xf>
    <xf numFmtId="0" fontId="91" fillId="0" borderId="0" xfId="0" applyFont="1" applyAlignment="1" applyProtection="1">
      <alignment vertical="center"/>
    </xf>
    <xf numFmtId="43" fontId="91" fillId="0" borderId="0" xfId="0" applyNumberFormat="1" applyFont="1" applyAlignment="1" applyProtection="1">
      <alignment vertical="center"/>
    </xf>
    <xf numFmtId="0" fontId="26" fillId="12" borderId="0" xfId="0" applyFont="1" applyFill="1" applyAlignment="1" applyProtection="1">
      <alignment horizontal="center" vertical="center"/>
      <protection locked="0"/>
    </xf>
    <xf numFmtId="0" fontId="46" fillId="0" borderId="0" xfId="0" applyFont="1" applyAlignment="1" applyProtection="1">
      <alignment vertical="center" wrapText="1"/>
      <protection locked="0"/>
    </xf>
    <xf numFmtId="0" fontId="26" fillId="13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9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97" fillId="0" borderId="0" xfId="4" applyFont="1" applyBorder="1" applyProtection="1">
      <protection locked="0"/>
    </xf>
    <xf numFmtId="0" fontId="99" fillId="0" borderId="0" xfId="4" applyFont="1" applyBorder="1" applyProtection="1"/>
    <xf numFmtId="0" fontId="99" fillId="0" borderId="0" xfId="4" applyFont="1" applyBorder="1" applyProtection="1">
      <protection locked="0"/>
    </xf>
    <xf numFmtId="0" fontId="9" fillId="0" borderId="0" xfId="2" applyFont="1" applyFill="1" applyAlignment="1" applyProtection="1">
      <alignment horizontal="left"/>
      <protection locked="0"/>
    </xf>
    <xf numFmtId="0" fontId="16" fillId="0" borderId="0" xfId="2" applyFont="1" applyFill="1" applyAlignment="1" applyProtection="1">
      <alignment horizontal="left" vertical="center"/>
      <protection locked="0"/>
    </xf>
    <xf numFmtId="0" fontId="15" fillId="0" borderId="0" xfId="2" applyFont="1" applyBorder="1" applyAlignment="1" applyProtection="1">
      <alignment vertical="center" wrapText="1"/>
      <protection locked="0"/>
    </xf>
    <xf numFmtId="0" fontId="15" fillId="0" borderId="0" xfId="2" applyFont="1" applyBorder="1" applyAlignment="1" applyProtection="1">
      <alignment horizontal="center" vertical="center" wrapText="1"/>
      <protection locked="0"/>
    </xf>
    <xf numFmtId="43" fontId="16" fillId="0" borderId="0" xfId="1" applyFont="1" applyBorder="1" applyAlignment="1" applyProtection="1">
      <alignment wrapText="1"/>
      <protection locked="0"/>
    </xf>
    <xf numFmtId="0" fontId="16" fillId="0" borderId="0" xfId="2" applyFont="1" applyFill="1" applyAlignment="1" applyProtection="1">
      <alignment horizontal="left"/>
      <protection locked="0"/>
    </xf>
    <xf numFmtId="0" fontId="17" fillId="0" borderId="0" xfId="2" applyFont="1" applyAlignment="1" applyProtection="1">
      <alignment horizontal="center" vertical="center" wrapText="1"/>
      <protection locked="0"/>
    </xf>
    <xf numFmtId="43" fontId="16" fillId="0" borderId="0" xfId="1" applyFont="1" applyAlignment="1" applyProtection="1">
      <alignment horizontal="center" vertical="center" wrapText="1"/>
      <protection locked="0"/>
    </xf>
    <xf numFmtId="0" fontId="45" fillId="0" borderId="0" xfId="2" applyFont="1" applyAlignment="1" applyProtection="1">
      <alignment horizontal="center"/>
    </xf>
    <xf numFmtId="0" fontId="100" fillId="0" borderId="3" xfId="2" applyFont="1" applyFill="1" applyBorder="1" applyAlignment="1" applyProtection="1">
      <alignment horizontal="center" vertical="center"/>
    </xf>
    <xf numFmtId="0" fontId="90" fillId="0" borderId="3" xfId="2" applyFont="1" applyBorder="1" applyAlignment="1" applyProtection="1">
      <alignment horizontal="center" vertical="center" wrapText="1"/>
    </xf>
    <xf numFmtId="0" fontId="90" fillId="0" borderId="3" xfId="2" applyFont="1" applyBorder="1" applyAlignment="1" applyProtection="1">
      <alignment horizontal="left" vertical="center" wrapText="1"/>
    </xf>
    <xf numFmtId="43" fontId="90" fillId="0" borderId="3" xfId="1" applyFont="1" applyBorder="1" applyAlignment="1" applyProtection="1">
      <alignment horizontal="center" vertical="center" wrapText="1"/>
    </xf>
    <xf numFmtId="0" fontId="45" fillId="0" borderId="0" xfId="2" applyFont="1" applyAlignment="1" applyProtection="1">
      <alignment horizontal="center"/>
      <protection locked="0"/>
    </xf>
    <xf numFmtId="0" fontId="45" fillId="0" borderId="0" xfId="2" applyFont="1" applyBorder="1" applyAlignment="1" applyProtection="1">
      <alignment vertical="center"/>
    </xf>
    <xf numFmtId="0" fontId="45" fillId="0" borderId="0" xfId="2" applyFont="1" applyFill="1" applyBorder="1" applyAlignment="1" applyProtection="1">
      <alignment horizontal="left" vertical="center"/>
    </xf>
    <xf numFmtId="0" fontId="93" fillId="14" borderId="0" xfId="2" applyFont="1" applyFill="1" applyBorder="1" applyAlignment="1" applyProtection="1">
      <alignment vertical="center" wrapText="1"/>
    </xf>
    <xf numFmtId="43" fontId="94" fillId="14" borderId="0" xfId="1" applyFont="1" applyFill="1" applyBorder="1" applyAlignment="1" applyProtection="1">
      <alignment vertical="center" wrapText="1"/>
    </xf>
    <xf numFmtId="0" fontId="45" fillId="0" borderId="0" xfId="2" applyFont="1" applyBorder="1" applyAlignment="1" applyProtection="1">
      <alignment vertical="center"/>
      <protection locked="0"/>
    </xf>
    <xf numFmtId="43" fontId="93" fillId="14" borderId="0" xfId="1" applyFont="1" applyFill="1" applyBorder="1" applyAlignment="1" applyProtection="1">
      <alignment vertical="center" wrapText="1"/>
    </xf>
    <xf numFmtId="0" fontId="93" fillId="0" borderId="0" xfId="2" applyFont="1" applyFill="1" applyBorder="1" applyAlignment="1" applyProtection="1">
      <alignment vertical="center" wrapText="1"/>
    </xf>
    <xf numFmtId="43" fontId="93" fillId="0" borderId="0" xfId="1" applyFont="1" applyFill="1" applyBorder="1" applyAlignment="1" applyProtection="1">
      <alignment vertical="center" wrapText="1"/>
    </xf>
    <xf numFmtId="0" fontId="91" fillId="0" borderId="0" xfId="2" applyFont="1" applyFill="1" applyBorder="1" applyAlignment="1" applyProtection="1">
      <alignment vertical="center" wrapText="1"/>
    </xf>
    <xf numFmtId="43" fontId="91" fillId="0" borderId="0" xfId="1" applyFont="1" applyFill="1" applyBorder="1" applyAlignment="1" applyProtection="1">
      <alignment vertical="center" wrapText="1"/>
    </xf>
    <xf numFmtId="49" fontId="91" fillId="0" borderId="0" xfId="2" applyNumberFormat="1" applyFont="1" applyFill="1" applyBorder="1" applyAlignment="1" applyProtection="1">
      <alignment vertical="center" wrapText="1"/>
    </xf>
    <xf numFmtId="0" fontId="45" fillId="0" borderId="0" xfId="2" applyFont="1" applyFill="1" applyBorder="1" applyAlignment="1" applyProtection="1">
      <alignment vertical="center"/>
      <protection locked="0"/>
    </xf>
    <xf numFmtId="0" fontId="45" fillId="4" borderId="0" xfId="2" applyFont="1" applyFill="1" applyBorder="1" applyAlignment="1" applyProtection="1">
      <alignment vertical="center"/>
      <protection locked="0"/>
    </xf>
    <xf numFmtId="43" fontId="93" fillId="0" borderId="0" xfId="1" applyFont="1" applyFill="1" applyBorder="1" applyAlignment="1" applyProtection="1">
      <alignment horizontal="center" vertical="center" wrapText="1"/>
    </xf>
    <xf numFmtId="0" fontId="91" fillId="0" borderId="0" xfId="2" applyFont="1" applyBorder="1" applyAlignment="1" applyProtection="1">
      <alignment vertical="center" wrapText="1"/>
    </xf>
    <xf numFmtId="0" fontId="51" fillId="0" borderId="0" xfId="2" applyFont="1" applyBorder="1" applyAlignment="1" applyProtection="1">
      <alignment vertical="center"/>
    </xf>
    <xf numFmtId="0" fontId="51" fillId="0" borderId="0" xfId="2" applyFont="1" applyBorder="1" applyAlignment="1" applyProtection="1">
      <alignment vertical="center"/>
      <protection locked="0"/>
    </xf>
    <xf numFmtId="0" fontId="45" fillId="3" borderId="0" xfId="2" applyFont="1" applyFill="1" applyBorder="1" applyAlignment="1" applyProtection="1">
      <alignment horizontal="left" vertical="center"/>
    </xf>
    <xf numFmtId="0" fontId="93" fillId="0" borderId="0" xfId="2" applyFont="1" applyFill="1" applyBorder="1" applyAlignment="1" applyProtection="1">
      <alignment horizontal="left" vertical="center" wrapText="1"/>
    </xf>
    <xf numFmtId="0" fontId="52" fillId="0" borderId="0" xfId="2" applyFont="1" applyBorder="1" applyAlignment="1" applyProtection="1">
      <alignment vertical="center"/>
    </xf>
    <xf numFmtId="0" fontId="52" fillId="0" borderId="0" xfId="2" applyFont="1" applyBorder="1" applyAlignment="1" applyProtection="1">
      <alignment vertical="center"/>
      <protection locked="0"/>
    </xf>
    <xf numFmtId="0" fontId="45" fillId="9" borderId="0" xfId="2" applyFont="1" applyFill="1" applyBorder="1" applyAlignment="1" applyProtection="1">
      <alignment horizontal="left" vertical="center"/>
    </xf>
    <xf numFmtId="0" fontId="45" fillId="0" borderId="0" xfId="0" applyFont="1" applyFill="1" applyAlignment="1" applyProtection="1">
      <alignment horizontal="left" vertical="center"/>
    </xf>
    <xf numFmtId="49" fontId="91" fillId="0" borderId="0" xfId="2" applyNumberFormat="1" applyFont="1" applyFill="1" applyBorder="1" applyAlignment="1" applyProtection="1">
      <alignment horizontal="left" vertical="center" wrapText="1"/>
    </xf>
    <xf numFmtId="43" fontId="91" fillId="0" borderId="0" xfId="1" applyFont="1" applyFill="1" applyBorder="1" applyAlignment="1" applyProtection="1">
      <alignment horizontal="left" vertical="center" wrapText="1"/>
    </xf>
    <xf numFmtId="0" fontId="91" fillId="0" borderId="0" xfId="2" applyFont="1" applyFill="1" applyBorder="1" applyAlignment="1" applyProtection="1">
      <alignment horizontal="left" vertical="center" wrapText="1"/>
    </xf>
    <xf numFmtId="0" fontId="101" fillId="0" borderId="0" xfId="2" applyFont="1" applyBorder="1" applyAlignment="1" applyProtection="1">
      <alignment vertical="center"/>
    </xf>
    <xf numFmtId="43" fontId="102" fillId="0" borderId="0" xfId="1" applyFont="1" applyFill="1" applyBorder="1" applyAlignment="1" applyProtection="1">
      <alignment vertical="center" wrapText="1"/>
    </xf>
    <xf numFmtId="0" fontId="103" fillId="0" borderId="0" xfId="2" applyFont="1" applyFill="1" applyBorder="1" applyAlignment="1" applyProtection="1">
      <alignment vertical="center" wrapText="1"/>
    </xf>
    <xf numFmtId="43" fontId="103" fillId="0" borderId="0" xfId="1" applyFont="1" applyFill="1" applyBorder="1" applyAlignment="1" applyProtection="1">
      <alignment vertical="center" wrapText="1"/>
    </xf>
    <xf numFmtId="0" fontId="93" fillId="14" borderId="0" xfId="2" applyFont="1" applyFill="1" applyBorder="1" applyAlignment="1" applyProtection="1">
      <alignment horizontal="left" vertical="center" wrapText="1"/>
    </xf>
    <xf numFmtId="0" fontId="45" fillId="0" borderId="0" xfId="2" applyFont="1" applyProtection="1"/>
    <xf numFmtId="0" fontId="45" fillId="0" borderId="0" xfId="2" applyFont="1" applyProtection="1">
      <protection locked="0"/>
    </xf>
    <xf numFmtId="0" fontId="45" fillId="0" borderId="0" xfId="2" applyFont="1" applyFill="1" applyAlignment="1" applyProtection="1">
      <alignment horizontal="left"/>
      <protection locked="0"/>
    </xf>
    <xf numFmtId="0" fontId="45" fillId="0" borderId="0" xfId="2" applyFont="1" applyBorder="1" applyAlignment="1" applyProtection="1">
      <alignment vertical="center" wrapText="1"/>
      <protection locked="0"/>
    </xf>
    <xf numFmtId="0" fontId="45" fillId="0" borderId="0" xfId="2" applyFont="1" applyAlignment="1" applyProtection="1">
      <alignment wrapText="1"/>
      <protection locked="0"/>
    </xf>
    <xf numFmtId="43" fontId="45" fillId="0" borderId="0" xfId="1" applyFont="1" applyAlignment="1" applyProtection="1">
      <alignment wrapText="1"/>
      <protection locked="0"/>
    </xf>
    <xf numFmtId="43" fontId="16" fillId="0" borderId="0" xfId="1" applyFont="1" applyAlignment="1" applyProtection="1">
      <alignment wrapText="1"/>
      <protection locked="0"/>
    </xf>
    <xf numFmtId="0" fontId="16" fillId="0" borderId="0" xfId="2" applyFont="1" applyAlignment="1" applyProtection="1">
      <alignment wrapText="1"/>
      <protection locked="0"/>
    </xf>
    <xf numFmtId="43" fontId="7" fillId="3" borderId="4" xfId="2" applyNumberFormat="1" applyFont="1" applyFill="1" applyBorder="1" applyProtection="1"/>
    <xf numFmtId="43" fontId="7" fillId="7" borderId="4" xfId="2" applyNumberFormat="1" applyFont="1" applyFill="1" applyBorder="1" applyProtection="1"/>
    <xf numFmtId="43" fontId="91" fillId="3" borderId="4" xfId="1" applyFont="1" applyFill="1" applyBorder="1" applyAlignment="1" applyProtection="1">
      <alignment vertical="center"/>
    </xf>
    <xf numFmtId="0" fontId="24" fillId="13" borderId="8" xfId="0" applyFont="1" applyFill="1" applyBorder="1" applyAlignment="1" applyProtection="1">
      <alignment horizontal="center" vertical="center" wrapText="1"/>
    </xf>
    <xf numFmtId="0" fontId="26" fillId="0" borderId="46" xfId="2" applyFont="1" applyBorder="1" applyAlignment="1" applyProtection="1">
      <alignment horizontal="center" vertical="center" wrapText="1"/>
    </xf>
    <xf numFmtId="0" fontId="46" fillId="0" borderId="12" xfId="2" applyFont="1" applyBorder="1" applyAlignment="1" applyProtection="1">
      <alignment horizontal="center" vertical="center" wrapText="1"/>
    </xf>
    <xf numFmtId="0" fontId="26" fillId="0" borderId="47" xfId="2" applyFont="1" applyBorder="1" applyAlignment="1" applyProtection="1">
      <alignment horizontal="center" vertical="center" wrapText="1"/>
    </xf>
    <xf numFmtId="0" fontId="28" fillId="0" borderId="11" xfId="2" applyFont="1" applyBorder="1" applyAlignment="1" applyProtection="1">
      <alignment horizontal="center" vertical="center" wrapText="1"/>
    </xf>
    <xf numFmtId="0" fontId="28" fillId="0" borderId="12" xfId="2" applyFont="1" applyBorder="1" applyAlignment="1" applyProtection="1">
      <alignment horizontal="center" vertical="center" wrapText="1"/>
    </xf>
    <xf numFmtId="0" fontId="28" fillId="0" borderId="13" xfId="2" applyFont="1" applyBorder="1" applyAlignment="1" applyProtection="1">
      <alignment horizontal="center" vertical="center" wrapText="1"/>
    </xf>
    <xf numFmtId="0" fontId="43" fillId="0" borderId="0" xfId="2" applyFont="1" applyBorder="1" applyAlignment="1" applyProtection="1">
      <alignment horizontal="center" wrapText="1"/>
    </xf>
    <xf numFmtId="0" fontId="25" fillId="9" borderId="0" xfId="2" applyFont="1" applyFill="1" applyBorder="1" applyAlignment="1" applyProtection="1">
      <alignment horizontal="left" vertical="center" wrapText="1"/>
    </xf>
    <xf numFmtId="0" fontId="40" fillId="0" borderId="0" xfId="2" applyFont="1" applyBorder="1" applyAlignment="1" applyProtection="1">
      <alignment horizontal="left" vertical="top" wrapText="1"/>
    </xf>
    <xf numFmtId="0" fontId="41" fillId="0" borderId="0" xfId="0" applyFont="1" applyAlignment="1" applyProtection="1">
      <alignment horizontal="left" vertical="center" wrapText="1"/>
    </xf>
    <xf numFmtId="0" fontId="20" fillId="0" borderId="0" xfId="2" applyFont="1" applyBorder="1" applyAlignment="1" applyProtection="1">
      <alignment vertical="top" wrapText="1"/>
    </xf>
    <xf numFmtId="0" fontId="66" fillId="0" borderId="0" xfId="2" applyFont="1" applyBorder="1" applyAlignment="1" applyProtection="1">
      <alignment horizontal="center" vertical="center" wrapText="1"/>
    </xf>
    <xf numFmtId="0" fontId="25" fillId="9" borderId="0" xfId="2" applyFont="1" applyFill="1" applyBorder="1" applyAlignment="1" applyProtection="1">
      <alignment horizontal="left" vertical="top" wrapText="1"/>
    </xf>
    <xf numFmtId="0" fontId="0" fillId="19" borderId="23" xfId="0" applyFont="1" applyFill="1" applyBorder="1" applyAlignment="1">
      <alignment horizontal="justify" vertical="center" wrapText="1"/>
    </xf>
    <xf numFmtId="0" fontId="0" fillId="19" borderId="24" xfId="0" applyFont="1" applyFill="1" applyBorder="1" applyAlignment="1">
      <alignment horizontal="justify" vertical="center" wrapText="1"/>
    </xf>
    <xf numFmtId="0" fontId="0" fillId="19" borderId="25" xfId="0" applyFont="1" applyFill="1" applyBorder="1" applyAlignment="1">
      <alignment horizontal="justify" vertical="center" wrapText="1"/>
    </xf>
    <xf numFmtId="44" fontId="71" fillId="0" borderId="29" xfId="0" applyNumberFormat="1" applyFont="1" applyFill="1" applyBorder="1" applyAlignment="1" applyProtection="1">
      <alignment horizontal="center" vertical="center" wrapText="1"/>
    </xf>
    <xf numFmtId="44" fontId="71" fillId="0" borderId="29" xfId="0" applyNumberFormat="1" applyFont="1" applyFill="1" applyBorder="1" applyAlignment="1">
      <alignment horizontal="center" vertical="center" wrapText="1"/>
    </xf>
    <xf numFmtId="0" fontId="71" fillId="18" borderId="31" xfId="0" applyFont="1" applyFill="1" applyBorder="1" applyAlignment="1" applyProtection="1">
      <alignment horizontal="center" vertical="center" wrapText="1"/>
      <protection locked="0"/>
    </xf>
    <xf numFmtId="0" fontId="71" fillId="18" borderId="32" xfId="0" applyFont="1" applyFill="1" applyBorder="1" applyAlignment="1" applyProtection="1">
      <alignment horizontal="center" vertical="center" wrapText="1"/>
      <protection locked="0"/>
    </xf>
    <xf numFmtId="0" fontId="71" fillId="18" borderId="33" xfId="0" applyFont="1" applyFill="1" applyBorder="1" applyAlignment="1" applyProtection="1">
      <alignment horizontal="center" vertical="center" wrapText="1"/>
      <protection locked="0"/>
    </xf>
    <xf numFmtId="0" fontId="71" fillId="18" borderId="34" xfId="0" applyFont="1" applyFill="1" applyBorder="1" applyAlignment="1">
      <alignment horizontal="center" vertical="center" wrapText="1"/>
    </xf>
    <xf numFmtId="0" fontId="71" fillId="18" borderId="26" xfId="0" applyFont="1" applyFill="1" applyBorder="1" applyAlignment="1">
      <alignment horizontal="center" vertical="center" wrapText="1"/>
    </xf>
    <xf numFmtId="0" fontId="71" fillId="18" borderId="35" xfId="0" applyFont="1" applyFill="1" applyBorder="1" applyAlignment="1">
      <alignment horizontal="center" vertical="center" wrapText="1"/>
    </xf>
    <xf numFmtId="0" fontId="71" fillId="18" borderId="36" xfId="0" applyFont="1" applyFill="1" applyBorder="1" applyAlignment="1">
      <alignment horizontal="center" vertical="center" wrapText="1"/>
    </xf>
    <xf numFmtId="0" fontId="71" fillId="18" borderId="27" xfId="0" applyFont="1" applyFill="1" applyBorder="1" applyAlignment="1">
      <alignment horizontal="center" vertical="center" wrapText="1"/>
    </xf>
    <xf numFmtId="0" fontId="71" fillId="18" borderId="37" xfId="0" applyFont="1" applyFill="1" applyBorder="1" applyAlignment="1">
      <alignment horizontal="center" vertical="center" wrapText="1"/>
    </xf>
    <xf numFmtId="0" fontId="71" fillId="18" borderId="38" xfId="0" applyFont="1" applyFill="1" applyBorder="1" applyAlignment="1">
      <alignment horizontal="center" vertical="center" wrapText="1"/>
    </xf>
    <xf numFmtId="0" fontId="71" fillId="18" borderId="19" xfId="0" applyFont="1" applyFill="1" applyBorder="1" applyAlignment="1">
      <alignment horizontal="center" vertical="center" wrapText="1"/>
    </xf>
    <xf numFmtId="0" fontId="71" fillId="18" borderId="39" xfId="0" applyFont="1" applyFill="1" applyBorder="1" applyAlignment="1">
      <alignment horizontal="center" vertical="center" wrapText="1"/>
    </xf>
    <xf numFmtId="0" fontId="67" fillId="0" borderId="0" xfId="0" applyFont="1" applyAlignment="1">
      <alignment horizontal="justify" vertical="center" wrapText="1"/>
    </xf>
    <xf numFmtId="0" fontId="27" fillId="0" borderId="0" xfId="0" applyFont="1" applyAlignment="1">
      <alignment vertical="center"/>
    </xf>
    <xf numFmtId="43" fontId="4" fillId="0" borderId="2" xfId="1" applyFont="1" applyBorder="1" applyAlignment="1" applyProtection="1">
      <alignment horizontal="center" vertical="center" wrapText="1"/>
      <protection locked="0"/>
    </xf>
    <xf numFmtId="43" fontId="4" fillId="0" borderId="44" xfId="1" applyFont="1" applyBorder="1" applyAlignment="1" applyProtection="1">
      <alignment horizontal="center" vertical="center" wrapText="1"/>
      <protection locked="0"/>
    </xf>
    <xf numFmtId="0" fontId="30" fillId="0" borderId="19" xfId="0" applyFont="1" applyFill="1" applyBorder="1" applyAlignment="1" applyProtection="1">
      <alignment horizontal="center" vertical="center" wrapText="1"/>
      <protection locked="0"/>
    </xf>
    <xf numFmtId="0" fontId="22" fillId="0" borderId="9" xfId="0" applyFont="1" applyBorder="1" applyAlignment="1" applyProtection="1">
      <alignment horizontal="center" vertical="center"/>
    </xf>
    <xf numFmtId="0" fontId="22" fillId="0" borderId="10" xfId="0" applyFont="1" applyBorder="1" applyAlignment="1" applyProtection="1">
      <alignment horizontal="center" vertical="center"/>
    </xf>
    <xf numFmtId="0" fontId="93" fillId="0" borderId="23" xfId="2" applyFont="1" applyBorder="1" applyAlignment="1" applyProtection="1">
      <alignment horizontal="left" vertical="center" wrapText="1"/>
    </xf>
    <xf numFmtId="0" fontId="93" fillId="0" borderId="24" xfId="2" applyFont="1" applyBorder="1" applyAlignment="1" applyProtection="1">
      <alignment horizontal="left" vertical="center" wrapText="1"/>
    </xf>
    <xf numFmtId="0" fontId="93" fillId="0" borderId="25" xfId="2" applyFont="1" applyBorder="1" applyAlignment="1" applyProtection="1">
      <alignment horizontal="left" vertical="center" wrapText="1"/>
    </xf>
    <xf numFmtId="0" fontId="89" fillId="9" borderId="0" xfId="0" applyFont="1" applyFill="1" applyAlignment="1" applyProtection="1">
      <alignment horizontal="center"/>
    </xf>
    <xf numFmtId="0" fontId="90" fillId="14" borderId="23" xfId="0" applyFont="1" applyFill="1" applyBorder="1" applyAlignment="1" applyProtection="1">
      <alignment horizontal="center" vertical="center" wrapText="1"/>
      <protection locked="0"/>
    </xf>
    <xf numFmtId="0" fontId="90" fillId="14" borderId="24" xfId="0" applyFont="1" applyFill="1" applyBorder="1" applyAlignment="1" applyProtection="1">
      <alignment horizontal="center" vertical="center" wrapText="1"/>
      <protection locked="0"/>
    </xf>
    <xf numFmtId="0" fontId="90" fillId="14" borderId="25" xfId="0" applyFont="1" applyFill="1" applyBorder="1" applyAlignment="1" applyProtection="1">
      <alignment horizontal="center" vertical="center" wrapText="1"/>
      <protection locked="0"/>
    </xf>
    <xf numFmtId="0" fontId="93" fillId="0" borderId="9" xfId="2" applyFont="1" applyBorder="1" applyAlignment="1" applyProtection="1">
      <alignment horizontal="left" vertical="center" wrapText="1"/>
    </xf>
    <xf numFmtId="0" fontId="93" fillId="0" borderId="10" xfId="2" applyFont="1" applyBorder="1" applyAlignment="1" applyProtection="1">
      <alignment horizontal="left" vertical="center" wrapText="1"/>
    </xf>
    <xf numFmtId="0" fontId="93" fillId="9" borderId="9" xfId="2" applyFont="1" applyFill="1" applyBorder="1" applyAlignment="1" applyProtection="1">
      <alignment horizontal="left" vertical="center" wrapText="1"/>
    </xf>
    <xf numFmtId="0" fontId="93" fillId="9" borderId="10" xfId="2" applyFont="1" applyFill="1" applyBorder="1" applyAlignment="1" applyProtection="1">
      <alignment horizontal="left" vertical="center" wrapText="1"/>
    </xf>
    <xf numFmtId="0" fontId="93" fillId="0" borderId="9" xfId="0" applyFont="1" applyBorder="1" applyAlignment="1" applyProtection="1">
      <alignment horizontal="center" vertical="center"/>
    </xf>
    <xf numFmtId="0" fontId="93" fillId="0" borderId="10" xfId="0" applyFont="1" applyBorder="1" applyAlignment="1" applyProtection="1">
      <alignment horizontal="center" vertical="center"/>
    </xf>
    <xf numFmtId="0" fontId="0" fillId="9" borderId="0" xfId="0" applyFont="1" applyFill="1" applyAlignment="1" applyProtection="1">
      <alignment horizontal="center"/>
    </xf>
    <xf numFmtId="0" fontId="98" fillId="9" borderId="0" xfId="0" applyFont="1" applyFill="1" applyAlignment="1" applyProtection="1">
      <alignment horizontal="center"/>
    </xf>
    <xf numFmtId="0" fontId="49" fillId="0" borderId="0" xfId="0" applyFont="1" applyAlignment="1" applyProtection="1">
      <alignment horizontal="justify" vertical="center" wrapText="1"/>
    </xf>
    <xf numFmtId="0" fontId="24" fillId="0" borderId="11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/>
    </xf>
    <xf numFmtId="0" fontId="24" fillId="0" borderId="13" xfId="0" applyFont="1" applyBorder="1" applyAlignment="1">
      <alignment horizontal="center"/>
    </xf>
  </cellXfs>
  <cellStyles count="5">
    <cellStyle name="Millares" xfId="1" builtinId="3"/>
    <cellStyle name="Moneda 2" xfId="3"/>
    <cellStyle name="Normal" xfId="0" builtinId="0"/>
    <cellStyle name="Normal 2" xfId="2"/>
    <cellStyle name="Normal 5" xfId="4"/>
  </cellStyles>
  <dxfs count="0"/>
  <tableStyles count="0" defaultTableStyle="TableStyleMedium2" defaultPivotStyle="PivotStyleLight16"/>
  <colors>
    <mruColors>
      <color rgb="FF990000"/>
      <color rgb="FFFF0000"/>
      <color rgb="FF333399"/>
      <color rgb="FFCC0000"/>
      <color rgb="FF0000FF"/>
      <color rgb="FF99CC00"/>
      <color rgb="FF669900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ownloads/Anexo%20&#218;nico%20-%20Presupuesto%20de%20Ingreso%20-%20Formatos%20para%20Municipio%202018%20m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de Ingresos  2018"/>
      <sheetName val="Resumen Fuentes de Financiamien"/>
      <sheetName val="Norma CONAC - Ley Ingresos 2018"/>
      <sheetName val="Modelo Aprob. Pto. art. 7"/>
      <sheetName val="Modelo Aprob. Pto. art. 15"/>
      <sheetName val="Modelo Aprob. Pto. Anexo 1"/>
      <sheetName val="Indicaciones Generales"/>
    </sheetNames>
    <sheetDataSet>
      <sheetData sheetId="0">
        <row r="478">
          <cell r="H478" t="str">
            <v>x</v>
          </cell>
          <cell r="I478" t="str">
            <v>x</v>
          </cell>
        </row>
        <row r="479">
          <cell r="H479" t="str">
            <v>x</v>
          </cell>
          <cell r="I479" t="str">
            <v>x</v>
          </cell>
        </row>
        <row r="485">
          <cell r="H485" t="str">
            <v>x</v>
          </cell>
          <cell r="I485" t="str">
            <v>x</v>
          </cell>
        </row>
        <row r="487">
          <cell r="H487" t="str">
            <v>x</v>
          </cell>
          <cell r="I487" t="str">
            <v>x</v>
          </cell>
        </row>
        <row r="492">
          <cell r="H492" t="str">
            <v>x</v>
          </cell>
          <cell r="I492" t="str">
            <v>x</v>
          </cell>
        </row>
        <row r="495">
          <cell r="H495" t="str">
            <v>x</v>
          </cell>
          <cell r="I495" t="str">
            <v>x</v>
          </cell>
        </row>
        <row r="509">
          <cell r="H509">
            <v>221</v>
          </cell>
          <cell r="I509" t="str">
            <v>SEFIN</v>
          </cell>
        </row>
      </sheetData>
      <sheetData sheetId="1"/>
      <sheetData sheetId="2">
        <row r="6">
          <cell r="C6">
            <v>4</v>
          </cell>
        </row>
        <row r="7">
          <cell r="C7">
            <v>4</v>
          </cell>
        </row>
        <row r="8">
          <cell r="C8">
            <v>1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1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2">
          <cell r="C22">
            <v>0</v>
          </cell>
        </row>
        <row r="23">
          <cell r="C23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10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5">
          <cell r="C55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-0.249977111117893"/>
  </sheetPr>
  <dimension ref="A1:BH547"/>
  <sheetViews>
    <sheetView zoomScale="90" zoomScaleNormal="90" zoomScaleSheetLayoutView="100" workbookViewId="0"/>
  </sheetViews>
  <sheetFormatPr baseColWidth="10" defaultColWidth="19.42578125" defaultRowHeight="12.75" x14ac:dyDescent="0.2"/>
  <cols>
    <col min="1" max="1" width="1.42578125" style="31" customWidth="1"/>
    <col min="2" max="2" width="7.28515625" style="38" customWidth="1"/>
    <col min="3" max="3" width="15.7109375" style="31" customWidth="1"/>
    <col min="4" max="4" width="79.140625" style="156" customWidth="1"/>
    <col min="5" max="5" width="15.5703125" style="157" customWidth="1"/>
    <col min="6" max="6" width="72" style="74" customWidth="1"/>
    <col min="7" max="7" width="8.28515625" style="191" customWidth="1"/>
    <col min="8" max="8" width="8" style="31" bestFit="1" customWidth="1"/>
    <col min="9" max="9" width="55.7109375" style="90" customWidth="1"/>
    <col min="10" max="10" width="19.42578125" style="31"/>
    <col min="11" max="11" width="29" style="31" bestFit="1" customWidth="1"/>
    <col min="12" max="12" width="19.42578125" style="31"/>
    <col min="13" max="30" width="19.42578125" style="181"/>
    <col min="31" max="16384" width="19.42578125" style="31"/>
  </cols>
  <sheetData>
    <row r="1" spans="1:30" s="1" customFormat="1" ht="34.5" customHeight="1" x14ac:dyDescent="0.25">
      <c r="B1" s="184"/>
      <c r="C1" s="173"/>
      <c r="D1" s="174" t="s">
        <v>1345</v>
      </c>
      <c r="E1" s="173"/>
      <c r="F1" s="98"/>
      <c r="G1" s="190"/>
      <c r="H1" s="190"/>
      <c r="I1" s="190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</row>
    <row r="2" spans="1:30" s="1" customFormat="1" ht="34.5" customHeight="1" thickBot="1" x14ac:dyDescent="0.3">
      <c r="B2" s="184"/>
      <c r="C2" s="173"/>
      <c r="D2" s="175" t="s">
        <v>1108</v>
      </c>
      <c r="E2" s="173"/>
      <c r="F2" s="74"/>
      <c r="G2" s="468" t="s">
        <v>1061</v>
      </c>
      <c r="H2" s="463" t="s">
        <v>956</v>
      </c>
      <c r="I2" s="463"/>
      <c r="J2" s="463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</row>
    <row r="3" spans="1:30" s="17" customFormat="1" ht="26.25" hidden="1" customHeight="1" thickBot="1" x14ac:dyDescent="0.25">
      <c r="B3" s="32" t="s">
        <v>452</v>
      </c>
      <c r="C3" s="99" t="s">
        <v>453</v>
      </c>
      <c r="D3" s="100" t="s">
        <v>454</v>
      </c>
      <c r="E3" s="101"/>
      <c r="F3" s="74"/>
      <c r="G3" s="468"/>
      <c r="I3" s="91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</row>
    <row r="4" spans="1:30" s="17" customFormat="1" ht="13.5" hidden="1" customHeight="1" thickBot="1" x14ac:dyDescent="0.25">
      <c r="B4" s="33"/>
      <c r="D4" s="102" t="s">
        <v>455</v>
      </c>
      <c r="E4" s="103"/>
      <c r="F4" s="74"/>
      <c r="G4" s="468"/>
      <c r="I4" s="91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</row>
    <row r="5" spans="1:30" s="18" customFormat="1" ht="30" customHeight="1" thickBot="1" x14ac:dyDescent="0.3">
      <c r="B5" s="5" t="s">
        <v>451</v>
      </c>
      <c r="C5" s="5" t="s">
        <v>52</v>
      </c>
      <c r="D5" s="6" t="s">
        <v>456</v>
      </c>
      <c r="E5" s="7" t="s">
        <v>450</v>
      </c>
      <c r="F5" s="74" t="s">
        <v>457</v>
      </c>
      <c r="G5" s="468"/>
      <c r="H5" s="76" t="s">
        <v>665</v>
      </c>
      <c r="I5" s="92" t="s">
        <v>456</v>
      </c>
      <c r="J5" s="76" t="s">
        <v>450</v>
      </c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</row>
    <row r="6" spans="1:30" s="18" customFormat="1" ht="8.25" customHeight="1" x14ac:dyDescent="0.25">
      <c r="B6" s="234"/>
      <c r="C6" s="234"/>
      <c r="D6" s="235"/>
      <c r="E6" s="236"/>
      <c r="F6" s="74"/>
      <c r="G6" s="237"/>
      <c r="H6" s="198"/>
      <c r="I6" s="92"/>
      <c r="J6" s="198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</row>
    <row r="7" spans="1:30" s="15" customFormat="1" ht="18.75" customHeight="1" x14ac:dyDescent="0.4">
      <c r="A7" s="134" t="s">
        <v>947</v>
      </c>
      <c r="B7" s="34"/>
      <c r="C7" s="104" t="s">
        <v>54</v>
      </c>
      <c r="D7" s="105" t="s">
        <v>55</v>
      </c>
      <c r="E7" s="72">
        <f>+E8+E412+E499</f>
        <v>12188726.91</v>
      </c>
      <c r="F7" s="171">
        <f>+E7-'Norma CONAC- Ley Ingresos 2018'!D4</f>
        <v>0</v>
      </c>
      <c r="G7" s="231" t="s">
        <v>458</v>
      </c>
      <c r="I7" s="97" t="s">
        <v>990</v>
      </c>
      <c r="J7" s="19">
        <f>SUM(J9:J510)</f>
        <v>12188726.91</v>
      </c>
      <c r="K7" s="20">
        <f>+E7-J7</f>
        <v>0</v>
      </c>
      <c r="L7" s="20">
        <f>+J7-'Resumen Fuentes de Financiamien'!D75</f>
        <v>0</v>
      </c>
      <c r="M7" s="207"/>
      <c r="N7" s="208"/>
      <c r="O7" s="208"/>
      <c r="P7" s="208"/>
      <c r="Q7" s="208"/>
      <c r="R7" s="208"/>
      <c r="S7" s="208"/>
      <c r="T7" s="208"/>
      <c r="U7" s="208"/>
      <c r="V7" s="208"/>
      <c r="W7" s="208"/>
      <c r="X7" s="208"/>
      <c r="Y7" s="208"/>
      <c r="Z7" s="208"/>
      <c r="AA7" s="208"/>
      <c r="AB7" s="208"/>
      <c r="AC7" s="208"/>
      <c r="AD7" s="208"/>
    </row>
    <row r="8" spans="1:30" s="15" customFormat="1" ht="18.75" customHeight="1" x14ac:dyDescent="0.25">
      <c r="A8" s="134" t="s">
        <v>947</v>
      </c>
      <c r="B8" s="34"/>
      <c r="C8" s="104" t="s">
        <v>56</v>
      </c>
      <c r="D8" s="105" t="s">
        <v>57</v>
      </c>
      <c r="E8" s="73">
        <f>+E9+E32+E35+E258+E295+E335</f>
        <v>1276487.9099999999</v>
      </c>
      <c r="F8" s="171"/>
      <c r="G8" s="231" t="s">
        <v>458</v>
      </c>
      <c r="I8" s="93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</row>
    <row r="9" spans="1:30" s="15" customFormat="1" ht="18.75" customHeight="1" x14ac:dyDescent="0.25">
      <c r="B9" s="218">
        <v>1</v>
      </c>
      <c r="C9" s="104" t="s">
        <v>58</v>
      </c>
      <c r="D9" s="105" t="s">
        <v>59</v>
      </c>
      <c r="E9" s="73">
        <f>+E10+E17+E24+E27</f>
        <v>581593.63</v>
      </c>
      <c r="F9" s="106"/>
      <c r="G9" s="231" t="s">
        <v>458</v>
      </c>
      <c r="H9" s="75">
        <v>111</v>
      </c>
      <c r="I9" s="84" t="s">
        <v>686</v>
      </c>
      <c r="J9" s="21">
        <f>+E9</f>
        <v>581593.63</v>
      </c>
      <c r="K9" s="2" t="s">
        <v>997</v>
      </c>
      <c r="M9" s="207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</row>
    <row r="10" spans="1:30" s="15" customFormat="1" ht="18.75" customHeight="1" x14ac:dyDescent="0.25">
      <c r="B10" s="218">
        <v>11</v>
      </c>
      <c r="C10" s="107" t="s">
        <v>60</v>
      </c>
      <c r="D10" s="108" t="s">
        <v>61</v>
      </c>
      <c r="E10" s="51">
        <f>+E11+E14</f>
        <v>4</v>
      </c>
      <c r="F10" s="106"/>
      <c r="G10" s="231" t="s">
        <v>458</v>
      </c>
      <c r="I10" s="93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</row>
    <row r="11" spans="1:30" s="15" customFormat="1" ht="18.75" customHeight="1" x14ac:dyDescent="0.25">
      <c r="B11" s="34"/>
      <c r="C11" s="109" t="s">
        <v>62</v>
      </c>
      <c r="D11" s="110" t="s">
        <v>63</v>
      </c>
      <c r="E11" s="49">
        <f>+E12+E13</f>
        <v>2</v>
      </c>
      <c r="F11" s="106"/>
      <c r="G11" s="231" t="s">
        <v>458</v>
      </c>
      <c r="I11" s="93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</row>
    <row r="12" spans="1:30" s="22" customFormat="1" ht="18.75" customHeight="1" x14ac:dyDescent="0.25">
      <c r="B12" s="34"/>
      <c r="C12" s="10" t="s">
        <v>64</v>
      </c>
      <c r="D12" s="11" t="s">
        <v>65</v>
      </c>
      <c r="E12" s="9">
        <v>1</v>
      </c>
      <c r="F12" s="106"/>
      <c r="G12" s="192" t="s">
        <v>459</v>
      </c>
      <c r="I12" s="94"/>
      <c r="M12" s="209"/>
      <c r="N12" s="209"/>
      <c r="O12" s="209"/>
      <c r="P12" s="209"/>
      <c r="Q12" s="209"/>
      <c r="R12" s="209"/>
      <c r="S12" s="209"/>
      <c r="T12" s="209"/>
      <c r="U12" s="209"/>
      <c r="V12" s="209"/>
      <c r="W12" s="209"/>
      <c r="X12" s="209"/>
      <c r="Y12" s="209"/>
      <c r="Z12" s="209"/>
      <c r="AA12" s="209"/>
      <c r="AB12" s="209"/>
      <c r="AC12" s="209"/>
      <c r="AD12" s="209"/>
    </row>
    <row r="13" spans="1:30" s="22" customFormat="1" ht="18.75" customHeight="1" x14ac:dyDescent="0.25">
      <c r="B13" s="34"/>
      <c r="C13" s="10" t="s">
        <v>66</v>
      </c>
      <c r="D13" s="11" t="s">
        <v>63</v>
      </c>
      <c r="E13" s="9">
        <v>1</v>
      </c>
      <c r="F13" s="106"/>
      <c r="G13" s="192" t="s">
        <v>459</v>
      </c>
      <c r="I13" s="94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209"/>
      <c r="AB13" s="209"/>
      <c r="AC13" s="209"/>
      <c r="AD13" s="209"/>
    </row>
    <row r="14" spans="1:30" s="15" customFormat="1" ht="18.75" customHeight="1" x14ac:dyDescent="0.25">
      <c r="B14" s="34"/>
      <c r="C14" s="111" t="s">
        <v>67</v>
      </c>
      <c r="D14" s="110" t="s">
        <v>68</v>
      </c>
      <c r="E14" s="49">
        <f>+E15+E16</f>
        <v>2</v>
      </c>
      <c r="F14" s="106"/>
      <c r="G14" s="231" t="s">
        <v>458</v>
      </c>
      <c r="I14" s="93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</row>
    <row r="15" spans="1:30" s="22" customFormat="1" ht="18.75" customHeight="1" x14ac:dyDescent="0.25">
      <c r="B15" s="34"/>
      <c r="C15" s="10" t="s">
        <v>69</v>
      </c>
      <c r="D15" s="11" t="s">
        <v>460</v>
      </c>
      <c r="E15" s="9">
        <v>1</v>
      </c>
      <c r="F15" s="106"/>
      <c r="G15" s="192" t="s">
        <v>459</v>
      </c>
      <c r="I15" s="94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09"/>
      <c r="X15" s="209"/>
      <c r="Y15" s="209"/>
      <c r="Z15" s="209"/>
      <c r="AA15" s="209"/>
      <c r="AB15" s="209"/>
      <c r="AC15" s="209"/>
      <c r="AD15" s="209"/>
    </row>
    <row r="16" spans="1:30" s="22" customFormat="1" ht="18.75" customHeight="1" x14ac:dyDescent="0.25">
      <c r="B16" s="34"/>
      <c r="C16" s="10" t="s">
        <v>461</v>
      </c>
      <c r="D16" s="11" t="s">
        <v>462</v>
      </c>
      <c r="E16" s="9">
        <v>1</v>
      </c>
      <c r="F16" s="106"/>
      <c r="G16" s="192" t="s">
        <v>459</v>
      </c>
      <c r="I16" s="94"/>
      <c r="M16" s="209"/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209"/>
      <c r="Y16" s="209"/>
      <c r="Z16" s="209"/>
      <c r="AA16" s="209"/>
      <c r="AB16" s="209"/>
      <c r="AC16" s="209"/>
      <c r="AD16" s="209"/>
    </row>
    <row r="17" spans="1:60" s="15" customFormat="1" ht="18.75" customHeight="1" x14ac:dyDescent="0.25">
      <c r="B17" s="218">
        <v>12</v>
      </c>
      <c r="C17" s="107" t="s">
        <v>70</v>
      </c>
      <c r="D17" s="108" t="s">
        <v>71</v>
      </c>
      <c r="E17" s="51">
        <f>+E18</f>
        <v>502738.58</v>
      </c>
      <c r="F17" s="106"/>
      <c r="G17" s="231" t="s">
        <v>458</v>
      </c>
      <c r="I17" s="93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</row>
    <row r="18" spans="1:60" s="15" customFormat="1" ht="18.75" customHeight="1" x14ac:dyDescent="0.25">
      <c r="B18" s="34"/>
      <c r="C18" s="109" t="s">
        <v>72</v>
      </c>
      <c r="D18" s="110" t="s">
        <v>73</v>
      </c>
      <c r="E18" s="49">
        <f>+E19+E20+E21+E22+E23</f>
        <v>502738.58</v>
      </c>
      <c r="F18" s="106"/>
      <c r="G18" s="231" t="s">
        <v>458</v>
      </c>
      <c r="I18" s="93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</row>
    <row r="19" spans="1:60" s="15" customFormat="1" ht="18.75" customHeight="1" x14ac:dyDescent="0.25">
      <c r="B19" s="34"/>
      <c r="C19" s="12" t="s">
        <v>74</v>
      </c>
      <c r="D19" s="13" t="s">
        <v>1146</v>
      </c>
      <c r="E19" s="9">
        <v>125324.03</v>
      </c>
      <c r="F19" s="106"/>
      <c r="G19" s="192" t="s">
        <v>459</v>
      </c>
      <c r="I19" s="93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</row>
    <row r="20" spans="1:60" s="15" customFormat="1" ht="18.75" customHeight="1" x14ac:dyDescent="0.25">
      <c r="B20" s="34"/>
      <c r="C20" s="12" t="s">
        <v>75</v>
      </c>
      <c r="D20" s="13" t="s">
        <v>463</v>
      </c>
      <c r="E20" s="9">
        <v>93257.05</v>
      </c>
      <c r="F20" s="106"/>
      <c r="G20" s="192" t="s">
        <v>459</v>
      </c>
      <c r="I20" s="93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</row>
    <row r="21" spans="1:60" s="15" customFormat="1" ht="18.75" customHeight="1" x14ac:dyDescent="0.25">
      <c r="B21" s="34"/>
      <c r="C21" s="12" t="s">
        <v>76</v>
      </c>
      <c r="D21" s="13" t="s">
        <v>77</v>
      </c>
      <c r="E21" s="9">
        <v>222830.5</v>
      </c>
      <c r="F21" s="106"/>
      <c r="G21" s="192" t="s">
        <v>459</v>
      </c>
      <c r="I21" s="93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</row>
    <row r="22" spans="1:60" s="15" customFormat="1" ht="18.75" customHeight="1" x14ac:dyDescent="0.25">
      <c r="B22" s="34"/>
      <c r="C22" s="12" t="s">
        <v>78</v>
      </c>
      <c r="D22" s="13" t="s">
        <v>464</v>
      </c>
      <c r="E22" s="9">
        <v>61326</v>
      </c>
      <c r="F22" s="106"/>
      <c r="G22" s="192" t="s">
        <v>459</v>
      </c>
      <c r="I22" s="93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</row>
    <row r="23" spans="1:60" s="15" customFormat="1" ht="18.75" customHeight="1" x14ac:dyDescent="0.25">
      <c r="B23" s="34"/>
      <c r="C23" s="14" t="s">
        <v>79</v>
      </c>
      <c r="D23" s="13" t="s">
        <v>80</v>
      </c>
      <c r="E23" s="9">
        <v>1</v>
      </c>
      <c r="F23" s="106"/>
      <c r="G23" s="192" t="s">
        <v>459</v>
      </c>
      <c r="I23" s="93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</row>
    <row r="24" spans="1:60" s="113" customFormat="1" ht="18.75" customHeight="1" x14ac:dyDescent="0.25">
      <c r="A24" s="15"/>
      <c r="B24" s="219">
        <v>13</v>
      </c>
      <c r="C24" s="107" t="s">
        <v>81</v>
      </c>
      <c r="D24" s="107" t="s">
        <v>82</v>
      </c>
      <c r="E24" s="52">
        <f>+E25</f>
        <v>68595.05</v>
      </c>
      <c r="F24" s="112"/>
      <c r="G24" s="231" t="s">
        <v>458</v>
      </c>
      <c r="H24" s="16"/>
      <c r="I24" s="85"/>
      <c r="J24" s="16"/>
      <c r="K24" s="16"/>
      <c r="L24" s="16"/>
      <c r="M24" s="178"/>
      <c r="N24" s="178"/>
      <c r="O24" s="178"/>
      <c r="P24" s="178"/>
      <c r="Q24" s="178"/>
      <c r="R24" s="178"/>
      <c r="S24" s="178"/>
      <c r="T24" s="178"/>
      <c r="U24" s="178"/>
      <c r="V24" s="178"/>
      <c r="W24" s="178"/>
      <c r="X24" s="178"/>
      <c r="Y24" s="178"/>
      <c r="Z24" s="178"/>
      <c r="AA24" s="178"/>
      <c r="AB24" s="178"/>
      <c r="AC24" s="178"/>
      <c r="AD24" s="178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</row>
    <row r="25" spans="1:60" s="15" customFormat="1" ht="18.75" customHeight="1" x14ac:dyDescent="0.25">
      <c r="B25" s="34"/>
      <c r="C25" s="109" t="s">
        <v>83</v>
      </c>
      <c r="D25" s="110" t="s">
        <v>84</v>
      </c>
      <c r="E25" s="49">
        <f>+E26</f>
        <v>68595.05</v>
      </c>
      <c r="F25" s="114" t="s">
        <v>731</v>
      </c>
      <c r="G25" s="231" t="s">
        <v>458</v>
      </c>
      <c r="I25" s="93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</row>
    <row r="26" spans="1:60" s="15" customFormat="1" ht="24" customHeight="1" x14ac:dyDescent="0.25">
      <c r="B26" s="34"/>
      <c r="C26" s="14" t="s">
        <v>85</v>
      </c>
      <c r="D26" s="13" t="s">
        <v>84</v>
      </c>
      <c r="E26" s="9">
        <v>68595.05</v>
      </c>
      <c r="F26" s="115" t="s">
        <v>732</v>
      </c>
      <c r="G26" s="192" t="s">
        <v>459</v>
      </c>
      <c r="I26" s="93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</row>
    <row r="27" spans="1:60" s="15" customFormat="1" ht="18.75" customHeight="1" x14ac:dyDescent="0.25">
      <c r="B27" s="218">
        <v>17</v>
      </c>
      <c r="C27" s="107" t="s">
        <v>86</v>
      </c>
      <c r="D27" s="108" t="s">
        <v>87</v>
      </c>
      <c r="E27" s="51">
        <f>+E28+E29+E30</f>
        <v>10256</v>
      </c>
      <c r="F27" s="106"/>
      <c r="G27" s="231" t="s">
        <v>458</v>
      </c>
      <c r="I27" s="93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</row>
    <row r="28" spans="1:60" s="15" customFormat="1" ht="18.75" customHeight="1" x14ac:dyDescent="0.25">
      <c r="B28" s="34"/>
      <c r="C28" s="12" t="s">
        <v>88</v>
      </c>
      <c r="D28" s="13" t="s">
        <v>465</v>
      </c>
      <c r="E28" s="9">
        <v>8755</v>
      </c>
      <c r="F28" s="116"/>
      <c r="G28" s="192" t="s">
        <v>459</v>
      </c>
      <c r="I28" s="93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</row>
    <row r="29" spans="1:60" s="15" customFormat="1" ht="18.75" customHeight="1" x14ac:dyDescent="0.25">
      <c r="B29" s="34"/>
      <c r="C29" s="12" t="s">
        <v>90</v>
      </c>
      <c r="D29" s="13" t="s">
        <v>89</v>
      </c>
      <c r="E29" s="9">
        <v>1500</v>
      </c>
      <c r="F29" s="106"/>
      <c r="G29" s="192" t="s">
        <v>459</v>
      </c>
      <c r="I29" s="93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</row>
    <row r="30" spans="1:60" s="15" customFormat="1" ht="18.75" customHeight="1" x14ac:dyDescent="0.25">
      <c r="B30" s="34"/>
      <c r="C30" s="12" t="s">
        <v>648</v>
      </c>
      <c r="D30" s="13" t="s">
        <v>466</v>
      </c>
      <c r="E30" s="9">
        <v>1</v>
      </c>
      <c r="F30" s="106"/>
      <c r="G30" s="192" t="s">
        <v>459</v>
      </c>
      <c r="I30" s="93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</row>
    <row r="31" spans="1:60" s="15" customFormat="1" ht="18.75" customHeight="1" x14ac:dyDescent="0.25">
      <c r="B31" s="218">
        <v>18</v>
      </c>
      <c r="C31" s="107" t="s">
        <v>91</v>
      </c>
      <c r="D31" s="108" t="s">
        <v>92</v>
      </c>
      <c r="E31" s="53" t="s">
        <v>467</v>
      </c>
      <c r="F31" s="106"/>
      <c r="G31" s="231" t="s">
        <v>458</v>
      </c>
      <c r="I31" s="93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</row>
    <row r="32" spans="1:60" s="15" customFormat="1" ht="18.75" customHeight="1" x14ac:dyDescent="0.25">
      <c r="B32" s="218">
        <v>3</v>
      </c>
      <c r="C32" s="104" t="s">
        <v>102</v>
      </c>
      <c r="D32" s="105" t="s">
        <v>103</v>
      </c>
      <c r="E32" s="73">
        <f>+E33</f>
        <v>1</v>
      </c>
      <c r="F32" s="106"/>
      <c r="G32" s="231" t="s">
        <v>458</v>
      </c>
      <c r="H32" s="75">
        <v>111</v>
      </c>
      <c r="I32" s="84" t="s">
        <v>686</v>
      </c>
      <c r="J32" s="21">
        <f>+E32</f>
        <v>1</v>
      </c>
      <c r="K32" s="2" t="s">
        <v>997</v>
      </c>
      <c r="M32" s="207"/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</row>
    <row r="33" spans="1:30" s="15" customFormat="1" ht="18.75" customHeight="1" x14ac:dyDescent="0.25">
      <c r="B33" s="218">
        <v>31</v>
      </c>
      <c r="C33" s="107" t="s">
        <v>104</v>
      </c>
      <c r="D33" s="108" t="s">
        <v>105</v>
      </c>
      <c r="E33" s="51">
        <f>+E34</f>
        <v>1</v>
      </c>
      <c r="F33" s="106"/>
      <c r="G33" s="231" t="s">
        <v>458</v>
      </c>
      <c r="I33" s="93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</row>
    <row r="34" spans="1:30" s="15" customFormat="1" ht="18.75" customHeight="1" x14ac:dyDescent="0.25">
      <c r="B34" s="34"/>
      <c r="C34" s="12" t="s">
        <v>106</v>
      </c>
      <c r="D34" s="13" t="s">
        <v>468</v>
      </c>
      <c r="E34" s="9">
        <v>1</v>
      </c>
      <c r="F34" s="116"/>
      <c r="G34" s="192" t="s">
        <v>459</v>
      </c>
      <c r="I34" s="93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</row>
    <row r="35" spans="1:30" s="15" customFormat="1" ht="18.75" customHeight="1" x14ac:dyDescent="0.25">
      <c r="A35" s="134" t="s">
        <v>947</v>
      </c>
      <c r="B35" s="218">
        <v>4</v>
      </c>
      <c r="C35" s="104" t="s">
        <v>107</v>
      </c>
      <c r="D35" s="105" t="s">
        <v>108</v>
      </c>
      <c r="E35" s="73">
        <f>+E36+E62++E233+E237</f>
        <v>659689.54</v>
      </c>
      <c r="F35" s="106"/>
      <c r="G35" s="231" t="s">
        <v>458</v>
      </c>
      <c r="H35" s="75">
        <v>111</v>
      </c>
      <c r="I35" s="84" t="s">
        <v>686</v>
      </c>
      <c r="J35" s="21">
        <f>+E35</f>
        <v>659689.54</v>
      </c>
      <c r="K35" s="2" t="s">
        <v>997</v>
      </c>
      <c r="M35" s="207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</row>
    <row r="36" spans="1:30" s="15" customFormat="1" ht="27" customHeight="1" x14ac:dyDescent="0.25">
      <c r="B36" s="218">
        <v>41</v>
      </c>
      <c r="C36" s="107" t="s">
        <v>109</v>
      </c>
      <c r="D36" s="108" t="s">
        <v>110</v>
      </c>
      <c r="E36" s="51">
        <f>+E37+E39+E41+E49+E56</f>
        <v>6014</v>
      </c>
      <c r="F36" s="106"/>
      <c r="G36" s="231" t="s">
        <v>458</v>
      </c>
      <c r="I36" s="93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</row>
    <row r="37" spans="1:30" s="15" customFormat="1" ht="18.75" customHeight="1" x14ac:dyDescent="0.25">
      <c r="B37" s="34"/>
      <c r="C37" s="109" t="s">
        <v>111</v>
      </c>
      <c r="D37" s="110" t="s">
        <v>112</v>
      </c>
      <c r="E37" s="49">
        <f>+E38</f>
        <v>1</v>
      </c>
      <c r="F37" s="106"/>
      <c r="G37" s="231" t="s">
        <v>458</v>
      </c>
      <c r="I37" s="93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</row>
    <row r="38" spans="1:30" s="15" customFormat="1" ht="18.75" customHeight="1" x14ac:dyDescent="0.25">
      <c r="B38" s="34"/>
      <c r="C38" s="12" t="s">
        <v>113</v>
      </c>
      <c r="D38" s="13" t="s">
        <v>114</v>
      </c>
      <c r="E38" s="9">
        <v>1</v>
      </c>
      <c r="F38" s="106"/>
      <c r="G38" s="192" t="s">
        <v>459</v>
      </c>
      <c r="I38" s="93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</row>
    <row r="39" spans="1:30" s="15" customFormat="1" ht="18.75" customHeight="1" x14ac:dyDescent="0.25">
      <c r="B39" s="34"/>
      <c r="C39" s="109" t="s">
        <v>115</v>
      </c>
      <c r="D39" s="110" t="s">
        <v>116</v>
      </c>
      <c r="E39" s="49">
        <f>+E40</f>
        <v>1</v>
      </c>
      <c r="F39" s="106"/>
      <c r="G39" s="231" t="s">
        <v>458</v>
      </c>
      <c r="I39" s="93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</row>
    <row r="40" spans="1:30" s="15" customFormat="1" ht="18.75" customHeight="1" x14ac:dyDescent="0.25">
      <c r="B40" s="34"/>
      <c r="C40" s="12" t="s">
        <v>117</v>
      </c>
      <c r="D40" s="13" t="s">
        <v>118</v>
      </c>
      <c r="E40" s="9">
        <v>1</v>
      </c>
      <c r="F40" s="106"/>
      <c r="G40" s="192" t="s">
        <v>459</v>
      </c>
      <c r="I40" s="93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</row>
    <row r="41" spans="1:30" s="15" customFormat="1" ht="18.75" customHeight="1" x14ac:dyDescent="0.25">
      <c r="B41" s="34"/>
      <c r="C41" s="109" t="s">
        <v>649</v>
      </c>
      <c r="D41" s="110" t="s">
        <v>184</v>
      </c>
      <c r="E41" s="49">
        <f>SUM(E42:E48)</f>
        <v>6001</v>
      </c>
      <c r="F41" s="106"/>
      <c r="G41" s="231" t="s">
        <v>458</v>
      </c>
      <c r="I41" s="93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</row>
    <row r="42" spans="1:30" s="15" customFormat="1" ht="18.75" customHeight="1" x14ac:dyDescent="0.25">
      <c r="B42" s="34"/>
      <c r="C42" s="14" t="s">
        <v>469</v>
      </c>
      <c r="D42" s="13" t="s">
        <v>470</v>
      </c>
      <c r="E42" s="9">
        <v>1500</v>
      </c>
      <c r="F42" s="114" t="s">
        <v>733</v>
      </c>
      <c r="G42" s="192" t="s">
        <v>459</v>
      </c>
      <c r="I42" s="93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</row>
    <row r="43" spans="1:30" s="15" customFormat="1" ht="18.75" customHeight="1" x14ac:dyDescent="0.25">
      <c r="B43" s="34"/>
      <c r="C43" s="14" t="s">
        <v>650</v>
      </c>
      <c r="D43" s="13" t="s">
        <v>471</v>
      </c>
      <c r="E43" s="9">
        <v>1500</v>
      </c>
      <c r="F43" s="114" t="s">
        <v>733</v>
      </c>
      <c r="G43" s="192" t="s">
        <v>459</v>
      </c>
      <c r="I43" s="93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</row>
    <row r="44" spans="1:30" s="15" customFormat="1" ht="18.75" customHeight="1" x14ac:dyDescent="0.25">
      <c r="B44" s="34"/>
      <c r="C44" s="14" t="s">
        <v>472</v>
      </c>
      <c r="D44" s="13" t="s">
        <v>473</v>
      </c>
      <c r="E44" s="9">
        <v>1000</v>
      </c>
      <c r="F44" s="114" t="s">
        <v>733</v>
      </c>
      <c r="G44" s="192" t="s">
        <v>459</v>
      </c>
      <c r="I44" s="93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</row>
    <row r="45" spans="1:30" s="15" customFormat="1" ht="18.75" customHeight="1" x14ac:dyDescent="0.25">
      <c r="B45" s="34"/>
      <c r="C45" s="14" t="s">
        <v>651</v>
      </c>
      <c r="D45" s="13" t="s">
        <v>474</v>
      </c>
      <c r="E45" s="9">
        <v>1000</v>
      </c>
      <c r="F45" s="114" t="s">
        <v>733</v>
      </c>
      <c r="G45" s="192" t="s">
        <v>459</v>
      </c>
      <c r="I45" s="93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</row>
    <row r="46" spans="1:30" s="15" customFormat="1" ht="18.75" customHeight="1" x14ac:dyDescent="0.25">
      <c r="B46" s="34"/>
      <c r="C46" s="14" t="s">
        <v>652</v>
      </c>
      <c r="D46" s="13" t="s">
        <v>475</v>
      </c>
      <c r="E46" s="9">
        <v>500</v>
      </c>
      <c r="F46" s="114" t="s">
        <v>733</v>
      </c>
      <c r="G46" s="192" t="s">
        <v>459</v>
      </c>
      <c r="I46" s="93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</row>
    <row r="47" spans="1:30" s="15" customFormat="1" ht="18.75" customHeight="1" x14ac:dyDescent="0.25">
      <c r="B47" s="34"/>
      <c r="C47" s="14" t="s">
        <v>703</v>
      </c>
      <c r="D47" s="13" t="s">
        <v>705</v>
      </c>
      <c r="E47" s="9">
        <v>500</v>
      </c>
      <c r="F47" s="106"/>
      <c r="G47" s="192" t="s">
        <v>459</v>
      </c>
      <c r="I47" s="93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</row>
    <row r="48" spans="1:30" s="15" customFormat="1" ht="18.75" customHeight="1" x14ac:dyDescent="0.25">
      <c r="B48" s="34"/>
      <c r="C48" s="14" t="s">
        <v>704</v>
      </c>
      <c r="D48" s="13" t="s">
        <v>706</v>
      </c>
      <c r="E48" s="9">
        <v>1</v>
      </c>
      <c r="F48" s="106"/>
      <c r="G48" s="192" t="s">
        <v>459</v>
      </c>
      <c r="I48" s="93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</row>
    <row r="49" spans="1:30" s="15" customFormat="1" ht="18.75" customHeight="1" x14ac:dyDescent="0.25">
      <c r="B49" s="34"/>
      <c r="C49" s="109" t="s">
        <v>653</v>
      </c>
      <c r="D49" s="110" t="s">
        <v>122</v>
      </c>
      <c r="E49" s="49">
        <f>+E50+E51+E52+E53+E54+E55</f>
        <v>6</v>
      </c>
      <c r="F49" s="106"/>
      <c r="G49" s="231" t="s">
        <v>458</v>
      </c>
      <c r="I49" s="93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</row>
    <row r="50" spans="1:30" s="15" customFormat="1" ht="18.75" customHeight="1" x14ac:dyDescent="0.25">
      <c r="B50" s="34"/>
      <c r="C50" s="14" t="s">
        <v>476</v>
      </c>
      <c r="D50" s="13" t="s">
        <v>124</v>
      </c>
      <c r="E50" s="9">
        <v>1</v>
      </c>
      <c r="F50" s="106"/>
      <c r="G50" s="192" t="s">
        <v>459</v>
      </c>
      <c r="I50" s="93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</row>
    <row r="51" spans="1:30" s="15" customFormat="1" ht="18.75" customHeight="1" x14ac:dyDescent="0.25">
      <c r="B51" s="34"/>
      <c r="C51" s="14" t="s">
        <v>654</v>
      </c>
      <c r="D51" s="13" t="s">
        <v>126</v>
      </c>
      <c r="E51" s="9">
        <v>1</v>
      </c>
      <c r="F51" s="106"/>
      <c r="G51" s="192" t="s">
        <v>459</v>
      </c>
      <c r="I51" s="93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</row>
    <row r="52" spans="1:30" s="15" customFormat="1" ht="18.75" customHeight="1" x14ac:dyDescent="0.25">
      <c r="B52" s="34"/>
      <c r="C52" s="14" t="s">
        <v>655</v>
      </c>
      <c r="D52" s="13" t="s">
        <v>128</v>
      </c>
      <c r="E52" s="9">
        <v>1</v>
      </c>
      <c r="F52" s="106"/>
      <c r="G52" s="192" t="s">
        <v>459</v>
      </c>
      <c r="I52" s="93"/>
      <c r="M52" s="208"/>
      <c r="N52" s="208"/>
      <c r="O52" s="208"/>
      <c r="P52" s="208"/>
      <c r="Q52" s="208"/>
      <c r="R52" s="208"/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</row>
    <row r="53" spans="1:30" s="15" customFormat="1" ht="18.75" customHeight="1" x14ac:dyDescent="0.25">
      <c r="B53" s="34"/>
      <c r="C53" s="14" t="s">
        <v>656</v>
      </c>
      <c r="D53" s="13" t="s">
        <v>477</v>
      </c>
      <c r="E53" s="9">
        <v>1</v>
      </c>
      <c r="F53" s="106"/>
      <c r="G53" s="192" t="s">
        <v>459</v>
      </c>
      <c r="I53" s="93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</row>
    <row r="54" spans="1:30" s="15" customFormat="1" ht="18.75" customHeight="1" x14ac:dyDescent="0.25">
      <c r="B54" s="34"/>
      <c r="C54" s="14" t="s">
        <v>478</v>
      </c>
      <c r="D54" s="13" t="s">
        <v>479</v>
      </c>
      <c r="E54" s="9">
        <v>1</v>
      </c>
      <c r="F54" s="106"/>
      <c r="G54" s="192" t="s">
        <v>459</v>
      </c>
      <c r="I54" s="93"/>
      <c r="M54" s="208"/>
      <c r="N54" s="208"/>
      <c r="O54" s="208"/>
      <c r="P54" s="208"/>
      <c r="Q54" s="208"/>
      <c r="R54" s="208"/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</row>
    <row r="55" spans="1:30" s="15" customFormat="1" ht="18.75" customHeight="1" x14ac:dyDescent="0.25">
      <c r="B55" s="34"/>
      <c r="C55" s="14" t="s">
        <v>480</v>
      </c>
      <c r="D55" s="13" t="s">
        <v>481</v>
      </c>
      <c r="E55" s="9">
        <v>1</v>
      </c>
      <c r="F55" s="106"/>
      <c r="G55" s="192" t="s">
        <v>459</v>
      </c>
      <c r="I55" s="93"/>
      <c r="M55" s="208"/>
      <c r="N55" s="208"/>
      <c r="O55" s="208"/>
      <c r="P55" s="208"/>
      <c r="Q55" s="208"/>
      <c r="R55" s="208"/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</row>
    <row r="56" spans="1:30" s="15" customFormat="1" ht="22.5" customHeight="1" x14ac:dyDescent="0.25">
      <c r="B56" s="34"/>
      <c r="C56" s="109" t="s">
        <v>482</v>
      </c>
      <c r="D56" s="110" t="s">
        <v>483</v>
      </c>
      <c r="E56" s="49">
        <f>+E57+E58+E59+E60+E61</f>
        <v>5</v>
      </c>
      <c r="F56" s="117" t="s">
        <v>734</v>
      </c>
      <c r="G56" s="231" t="s">
        <v>458</v>
      </c>
      <c r="I56" s="93"/>
      <c r="M56" s="208"/>
      <c r="N56" s="208"/>
      <c r="O56" s="208"/>
      <c r="P56" s="208"/>
      <c r="Q56" s="208"/>
      <c r="R56" s="208"/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</row>
    <row r="57" spans="1:30" s="15" customFormat="1" ht="18.75" customHeight="1" x14ac:dyDescent="0.25">
      <c r="B57" s="34"/>
      <c r="C57" s="14" t="s">
        <v>484</v>
      </c>
      <c r="D57" s="13" t="s">
        <v>485</v>
      </c>
      <c r="E57" s="9">
        <v>1</v>
      </c>
      <c r="F57" s="106"/>
      <c r="G57" s="192" t="s">
        <v>459</v>
      </c>
      <c r="I57" s="93"/>
      <c r="M57" s="208"/>
      <c r="N57" s="208"/>
      <c r="O57" s="208"/>
      <c r="P57" s="208"/>
      <c r="Q57" s="208"/>
      <c r="R57" s="208"/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</row>
    <row r="58" spans="1:30" s="15" customFormat="1" ht="18.75" customHeight="1" x14ac:dyDescent="0.25">
      <c r="B58" s="34"/>
      <c r="C58" s="14" t="s">
        <v>657</v>
      </c>
      <c r="D58" s="13" t="s">
        <v>486</v>
      </c>
      <c r="E58" s="9">
        <v>1</v>
      </c>
      <c r="F58" s="106"/>
      <c r="G58" s="192" t="s">
        <v>459</v>
      </c>
      <c r="I58" s="93"/>
      <c r="M58" s="208"/>
      <c r="N58" s="208"/>
      <c r="O58" s="208"/>
      <c r="P58" s="208"/>
      <c r="Q58" s="208"/>
      <c r="R58" s="208"/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</row>
    <row r="59" spans="1:30" s="15" customFormat="1" ht="18.75" customHeight="1" x14ac:dyDescent="0.25">
      <c r="B59" s="34"/>
      <c r="C59" s="14" t="s">
        <v>487</v>
      </c>
      <c r="D59" s="13" t="s">
        <v>488</v>
      </c>
      <c r="E59" s="9">
        <v>1</v>
      </c>
      <c r="F59" s="106"/>
      <c r="G59" s="192" t="s">
        <v>459</v>
      </c>
      <c r="I59" s="93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</row>
    <row r="60" spans="1:30" s="15" customFormat="1" ht="18.75" customHeight="1" x14ac:dyDescent="0.25">
      <c r="B60" s="34"/>
      <c r="C60" s="14" t="s">
        <v>489</v>
      </c>
      <c r="D60" s="13" t="s">
        <v>490</v>
      </c>
      <c r="E60" s="9">
        <v>1</v>
      </c>
      <c r="F60" s="106"/>
      <c r="G60" s="192" t="s">
        <v>459</v>
      </c>
      <c r="I60" s="93"/>
      <c r="M60" s="208"/>
      <c r="N60" s="208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</row>
    <row r="61" spans="1:30" s="15" customFormat="1" ht="25.5" customHeight="1" x14ac:dyDescent="0.25">
      <c r="B61" s="34"/>
      <c r="C61" s="14" t="s">
        <v>491</v>
      </c>
      <c r="D61" s="13" t="s">
        <v>492</v>
      </c>
      <c r="E61" s="9">
        <v>1</v>
      </c>
      <c r="F61" s="106"/>
      <c r="G61" s="192" t="s">
        <v>459</v>
      </c>
      <c r="I61" s="93"/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</row>
    <row r="62" spans="1:30" s="15" customFormat="1" ht="18.75" customHeight="1" x14ac:dyDescent="0.25">
      <c r="A62" s="134" t="s">
        <v>947</v>
      </c>
      <c r="B62" s="218">
        <v>43</v>
      </c>
      <c r="C62" s="107" t="s">
        <v>119</v>
      </c>
      <c r="D62" s="108" t="s">
        <v>120</v>
      </c>
      <c r="E62" s="51">
        <f>+E63+E81+E98++E117+E131+E137+E139+E148+E155+E165+E174+E183+E192+E195+E198+E200+E203</f>
        <v>606872.94000000006</v>
      </c>
      <c r="F62" s="106"/>
      <c r="G62" s="231" t="s">
        <v>458</v>
      </c>
      <c r="I62" s="93"/>
      <c r="M62" s="208"/>
      <c r="N62" s="208"/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</row>
    <row r="63" spans="1:30" s="15" customFormat="1" ht="18.75" customHeight="1" x14ac:dyDescent="0.25">
      <c r="B63" s="34"/>
      <c r="C63" s="109" t="s">
        <v>121</v>
      </c>
      <c r="D63" s="110" t="s">
        <v>122</v>
      </c>
      <c r="E63" s="49">
        <f>SUM(E64:E80)</f>
        <v>17</v>
      </c>
      <c r="F63" s="106"/>
      <c r="G63" s="231" t="s">
        <v>458</v>
      </c>
      <c r="I63" s="93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</row>
    <row r="64" spans="1:30" s="15" customFormat="1" ht="18.75" customHeight="1" x14ac:dyDescent="0.25">
      <c r="B64" s="34"/>
      <c r="C64" s="14" t="s">
        <v>123</v>
      </c>
      <c r="D64" s="13" t="s">
        <v>130</v>
      </c>
      <c r="E64" s="9">
        <v>1</v>
      </c>
      <c r="F64" s="106"/>
      <c r="G64" s="192" t="s">
        <v>459</v>
      </c>
      <c r="I64" s="93"/>
      <c r="M64" s="208"/>
      <c r="N64" s="208"/>
      <c r="O64" s="208"/>
      <c r="P64" s="208"/>
      <c r="Q64" s="208"/>
      <c r="R64" s="208"/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</row>
    <row r="65" spans="2:30" s="15" customFormat="1" ht="18.75" customHeight="1" x14ac:dyDescent="0.25">
      <c r="B65" s="34"/>
      <c r="C65" s="14" t="s">
        <v>125</v>
      </c>
      <c r="D65" s="13" t="s">
        <v>132</v>
      </c>
      <c r="E65" s="9">
        <v>1</v>
      </c>
      <c r="F65" s="106"/>
      <c r="G65" s="192" t="s">
        <v>459</v>
      </c>
      <c r="I65" s="93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</row>
    <row r="66" spans="2:30" s="15" customFormat="1" ht="18.75" customHeight="1" x14ac:dyDescent="0.25">
      <c r="B66" s="34"/>
      <c r="C66" s="14" t="s">
        <v>127</v>
      </c>
      <c r="D66" s="13" t="s">
        <v>134</v>
      </c>
      <c r="E66" s="9">
        <v>1</v>
      </c>
      <c r="F66" s="106"/>
      <c r="G66" s="192" t="s">
        <v>459</v>
      </c>
      <c r="I66" s="93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</row>
    <row r="67" spans="2:30" s="15" customFormat="1" ht="18.75" customHeight="1" x14ac:dyDescent="0.25">
      <c r="B67" s="34"/>
      <c r="C67" s="14" t="s">
        <v>129</v>
      </c>
      <c r="D67" s="13" t="s">
        <v>493</v>
      </c>
      <c r="E67" s="9">
        <v>1</v>
      </c>
      <c r="F67" s="106"/>
      <c r="G67" s="192" t="s">
        <v>459</v>
      </c>
      <c r="I67" s="93"/>
      <c r="M67" s="208"/>
      <c r="N67" s="208"/>
      <c r="O67" s="208"/>
      <c r="P67" s="208"/>
      <c r="Q67" s="208"/>
      <c r="R67" s="208"/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</row>
    <row r="68" spans="2:30" s="15" customFormat="1" ht="18.75" customHeight="1" x14ac:dyDescent="0.25">
      <c r="B68" s="34"/>
      <c r="C68" s="14" t="s">
        <v>131</v>
      </c>
      <c r="D68" s="13" t="s">
        <v>156</v>
      </c>
      <c r="E68" s="9">
        <v>1</v>
      </c>
      <c r="F68" s="106"/>
      <c r="G68" s="192" t="s">
        <v>459</v>
      </c>
      <c r="I68" s="93"/>
      <c r="M68" s="208"/>
      <c r="N68" s="208"/>
      <c r="O68" s="208"/>
      <c r="P68" s="208"/>
      <c r="Q68" s="208"/>
      <c r="R68" s="208"/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</row>
    <row r="69" spans="2:30" s="15" customFormat="1" ht="18.75" customHeight="1" x14ac:dyDescent="0.25">
      <c r="B69" s="34"/>
      <c r="C69" s="14" t="s">
        <v>133</v>
      </c>
      <c r="D69" s="13" t="s">
        <v>136</v>
      </c>
      <c r="E69" s="9">
        <v>1</v>
      </c>
      <c r="F69" s="106"/>
      <c r="G69" s="192" t="s">
        <v>459</v>
      </c>
      <c r="I69" s="93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</row>
    <row r="70" spans="2:30" s="23" customFormat="1" ht="18.75" customHeight="1" x14ac:dyDescent="0.25">
      <c r="B70" s="34"/>
      <c r="C70" s="14" t="s">
        <v>135</v>
      </c>
      <c r="D70" s="13" t="s">
        <v>138</v>
      </c>
      <c r="E70" s="9">
        <v>1</v>
      </c>
      <c r="F70" s="114" t="s">
        <v>735</v>
      </c>
      <c r="G70" s="192" t="s">
        <v>459</v>
      </c>
      <c r="I70" s="95"/>
      <c r="J70" s="15"/>
      <c r="M70" s="210"/>
      <c r="N70" s="210"/>
      <c r="O70" s="210"/>
      <c r="P70" s="210"/>
      <c r="Q70" s="210"/>
      <c r="R70" s="210"/>
      <c r="S70" s="210"/>
      <c r="T70" s="210"/>
      <c r="U70" s="210"/>
      <c r="V70" s="210"/>
      <c r="W70" s="210"/>
      <c r="X70" s="210"/>
      <c r="Y70" s="210"/>
      <c r="Z70" s="210"/>
      <c r="AA70" s="210"/>
      <c r="AB70" s="210"/>
      <c r="AC70" s="210"/>
      <c r="AD70" s="210"/>
    </row>
    <row r="71" spans="2:30" s="15" customFormat="1" ht="18.75" customHeight="1" x14ac:dyDescent="0.25">
      <c r="B71" s="34"/>
      <c r="C71" s="14" t="s">
        <v>137</v>
      </c>
      <c r="D71" s="13" t="s">
        <v>140</v>
      </c>
      <c r="E71" s="9">
        <v>1</v>
      </c>
      <c r="F71" s="106"/>
      <c r="G71" s="192" t="s">
        <v>459</v>
      </c>
      <c r="I71" s="93"/>
      <c r="M71" s="208"/>
      <c r="N71" s="208"/>
      <c r="O71" s="208"/>
      <c r="P71" s="208"/>
      <c r="Q71" s="208"/>
      <c r="R71" s="208"/>
      <c r="S71" s="208"/>
      <c r="T71" s="208"/>
      <c r="U71" s="208"/>
      <c r="V71" s="208"/>
      <c r="W71" s="208"/>
      <c r="X71" s="208"/>
      <c r="Y71" s="208"/>
      <c r="Z71" s="208"/>
      <c r="AA71" s="208"/>
      <c r="AB71" s="208"/>
      <c r="AC71" s="208"/>
      <c r="AD71" s="208"/>
    </row>
    <row r="72" spans="2:30" s="15" customFormat="1" ht="18.75" customHeight="1" x14ac:dyDescent="0.25">
      <c r="B72" s="34"/>
      <c r="C72" s="14" t="s">
        <v>139</v>
      </c>
      <c r="D72" s="13" t="s">
        <v>142</v>
      </c>
      <c r="E72" s="9">
        <v>1</v>
      </c>
      <c r="F72" s="106"/>
      <c r="G72" s="192" t="s">
        <v>459</v>
      </c>
      <c r="I72" s="93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</row>
    <row r="73" spans="2:30" s="15" customFormat="1" ht="18.75" customHeight="1" x14ac:dyDescent="0.25">
      <c r="B73" s="34"/>
      <c r="C73" s="14" t="s">
        <v>141</v>
      </c>
      <c r="D73" s="13" t="s">
        <v>144</v>
      </c>
      <c r="E73" s="9">
        <v>1</v>
      </c>
      <c r="F73" s="106"/>
      <c r="G73" s="192" t="s">
        <v>459</v>
      </c>
      <c r="I73" s="93"/>
      <c r="M73" s="208"/>
      <c r="N73" s="208"/>
      <c r="O73" s="208"/>
      <c r="P73" s="208"/>
      <c r="Q73" s="208"/>
      <c r="R73" s="208"/>
      <c r="S73" s="208"/>
      <c r="T73" s="208"/>
      <c r="U73" s="208"/>
      <c r="V73" s="208"/>
      <c r="W73" s="208"/>
      <c r="X73" s="208"/>
      <c r="Y73" s="208"/>
      <c r="Z73" s="208"/>
      <c r="AA73" s="208"/>
      <c r="AB73" s="208"/>
      <c r="AC73" s="208"/>
      <c r="AD73" s="208"/>
    </row>
    <row r="74" spans="2:30" s="15" customFormat="1" ht="18.75" customHeight="1" x14ac:dyDescent="0.25">
      <c r="B74" s="34"/>
      <c r="C74" s="14" t="s">
        <v>143</v>
      </c>
      <c r="D74" s="13" t="s">
        <v>146</v>
      </c>
      <c r="E74" s="9">
        <v>1</v>
      </c>
      <c r="F74" s="106"/>
      <c r="G74" s="192" t="s">
        <v>459</v>
      </c>
      <c r="I74" s="93"/>
      <c r="M74" s="208"/>
      <c r="N74" s="208"/>
      <c r="O74" s="208"/>
      <c r="P74" s="208"/>
      <c r="Q74" s="208"/>
      <c r="R74" s="208"/>
      <c r="S74" s="208"/>
      <c r="T74" s="208"/>
      <c r="U74" s="208"/>
      <c r="V74" s="208"/>
      <c r="W74" s="208"/>
      <c r="X74" s="208"/>
      <c r="Y74" s="208"/>
      <c r="Z74" s="208"/>
      <c r="AA74" s="208"/>
      <c r="AB74" s="208"/>
      <c r="AC74" s="208"/>
      <c r="AD74" s="208"/>
    </row>
    <row r="75" spans="2:30" s="15" customFormat="1" ht="18.75" customHeight="1" x14ac:dyDescent="0.25">
      <c r="B75" s="34"/>
      <c r="C75" s="14" t="s">
        <v>145</v>
      </c>
      <c r="D75" s="13" t="s">
        <v>148</v>
      </c>
      <c r="E75" s="9">
        <v>1</v>
      </c>
      <c r="F75" s="106"/>
      <c r="G75" s="192" t="s">
        <v>459</v>
      </c>
      <c r="I75" s="93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</row>
    <row r="76" spans="2:30" s="15" customFormat="1" ht="18.75" customHeight="1" x14ac:dyDescent="0.25">
      <c r="B76" s="34"/>
      <c r="C76" s="14" t="s">
        <v>147</v>
      </c>
      <c r="D76" s="13" t="s">
        <v>150</v>
      </c>
      <c r="E76" s="9">
        <v>1</v>
      </c>
      <c r="F76" s="106"/>
      <c r="G76" s="192" t="s">
        <v>459</v>
      </c>
      <c r="I76" s="93"/>
      <c r="M76" s="208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</row>
    <row r="77" spans="2:30" s="15" customFormat="1" ht="18.75" customHeight="1" x14ac:dyDescent="0.25">
      <c r="B77" s="34"/>
      <c r="C77" s="14" t="s">
        <v>149</v>
      </c>
      <c r="D77" s="13" t="s">
        <v>152</v>
      </c>
      <c r="E77" s="9">
        <v>1</v>
      </c>
      <c r="F77" s="106"/>
      <c r="G77" s="192" t="s">
        <v>459</v>
      </c>
      <c r="I77" s="93"/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8"/>
      <c r="X77" s="208"/>
      <c r="Y77" s="208"/>
      <c r="Z77" s="208"/>
      <c r="AA77" s="208"/>
      <c r="AB77" s="208"/>
      <c r="AC77" s="208"/>
      <c r="AD77" s="208"/>
    </row>
    <row r="78" spans="2:30" s="15" customFormat="1" ht="18.75" customHeight="1" x14ac:dyDescent="0.25">
      <c r="B78" s="34"/>
      <c r="C78" s="14" t="s">
        <v>151</v>
      </c>
      <c r="D78" s="13" t="s">
        <v>154</v>
      </c>
      <c r="E78" s="9">
        <v>1</v>
      </c>
      <c r="F78" s="106"/>
      <c r="G78" s="192" t="s">
        <v>459</v>
      </c>
      <c r="I78" s="93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</row>
    <row r="79" spans="2:30" s="15" customFormat="1" ht="18.75" customHeight="1" x14ac:dyDescent="0.25">
      <c r="B79" s="34"/>
      <c r="C79" s="14" t="s">
        <v>153</v>
      </c>
      <c r="D79" s="13" t="s">
        <v>155</v>
      </c>
      <c r="E79" s="9">
        <v>1</v>
      </c>
      <c r="F79" s="106"/>
      <c r="G79" s="192" t="s">
        <v>459</v>
      </c>
      <c r="I79" s="93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</row>
    <row r="80" spans="2:30" s="15" customFormat="1" ht="18.75" customHeight="1" x14ac:dyDescent="0.25">
      <c r="B80" s="34"/>
      <c r="C80" s="14" t="s">
        <v>724</v>
      </c>
      <c r="D80" s="13" t="s">
        <v>723</v>
      </c>
      <c r="E80" s="9">
        <v>1</v>
      </c>
      <c r="F80" s="106"/>
      <c r="G80" s="192" t="s">
        <v>459</v>
      </c>
      <c r="I80" s="93"/>
      <c r="M80" s="208"/>
      <c r="N80" s="208"/>
      <c r="O80" s="208"/>
      <c r="P80" s="208"/>
      <c r="Q80" s="208"/>
      <c r="R80" s="208"/>
      <c r="S80" s="208"/>
      <c r="T80" s="208"/>
      <c r="U80" s="208"/>
      <c r="V80" s="208"/>
      <c r="W80" s="208"/>
      <c r="X80" s="208"/>
      <c r="Y80" s="208"/>
      <c r="Z80" s="208"/>
      <c r="AA80" s="208"/>
      <c r="AB80" s="208"/>
      <c r="AC80" s="208"/>
      <c r="AD80" s="208"/>
    </row>
    <row r="81" spans="2:30" s="15" customFormat="1" ht="18.75" customHeight="1" x14ac:dyDescent="0.25">
      <c r="B81" s="34"/>
      <c r="C81" s="109" t="s">
        <v>157</v>
      </c>
      <c r="D81" s="110" t="s">
        <v>158</v>
      </c>
      <c r="E81" s="49">
        <f>+E82+E83+E84+E85+E86+E87+E88+E89+E90+E91+E92+E93+E94+E95+E96+E97</f>
        <v>222713.56000000003</v>
      </c>
      <c r="F81" s="106"/>
      <c r="G81" s="231" t="s">
        <v>458</v>
      </c>
      <c r="I81" s="93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</row>
    <row r="82" spans="2:30" s="15" customFormat="1" ht="18.75" customHeight="1" x14ac:dyDescent="0.25">
      <c r="B82" s="34"/>
      <c r="C82" s="14" t="s">
        <v>159</v>
      </c>
      <c r="D82" s="13" t="s">
        <v>175</v>
      </c>
      <c r="E82" s="9">
        <v>5764.8</v>
      </c>
      <c r="F82" s="106"/>
      <c r="G82" s="192" t="s">
        <v>459</v>
      </c>
      <c r="I82" s="93"/>
      <c r="M82" s="208"/>
      <c r="N82" s="208"/>
      <c r="O82" s="208"/>
      <c r="P82" s="208"/>
      <c r="Q82" s="208"/>
      <c r="R82" s="208"/>
      <c r="S82" s="208"/>
      <c r="T82" s="208"/>
      <c r="U82" s="208"/>
      <c r="V82" s="208"/>
      <c r="W82" s="208"/>
      <c r="X82" s="208"/>
      <c r="Y82" s="208"/>
      <c r="Z82" s="208"/>
      <c r="AA82" s="208"/>
      <c r="AB82" s="208"/>
      <c r="AC82" s="208"/>
      <c r="AD82" s="208"/>
    </row>
    <row r="83" spans="2:30" s="15" customFormat="1" ht="18.75" customHeight="1" x14ac:dyDescent="0.25">
      <c r="B83" s="34"/>
      <c r="C83" s="14" t="s">
        <v>161</v>
      </c>
      <c r="D83" s="13" t="s">
        <v>177</v>
      </c>
      <c r="E83" s="9">
        <v>4382.3999999999996</v>
      </c>
      <c r="F83" s="106"/>
      <c r="G83" s="192" t="s">
        <v>459</v>
      </c>
      <c r="I83" s="93"/>
      <c r="M83" s="208"/>
      <c r="N83" s="208"/>
      <c r="O83" s="208"/>
      <c r="P83" s="208"/>
      <c r="Q83" s="208"/>
      <c r="R83" s="208"/>
      <c r="S83" s="208"/>
      <c r="T83" s="208"/>
      <c r="U83" s="208"/>
      <c r="V83" s="208"/>
      <c r="W83" s="208"/>
      <c r="X83" s="208"/>
      <c r="Y83" s="208"/>
      <c r="Z83" s="208"/>
      <c r="AA83" s="208"/>
      <c r="AB83" s="208"/>
      <c r="AC83" s="208"/>
      <c r="AD83" s="208"/>
    </row>
    <row r="84" spans="2:30" s="15" customFormat="1" ht="18.75" customHeight="1" x14ac:dyDescent="0.25">
      <c r="B84" s="34"/>
      <c r="C84" s="14" t="s">
        <v>163</v>
      </c>
      <c r="D84" s="13" t="s">
        <v>173</v>
      </c>
      <c r="E84" s="9">
        <v>100.52</v>
      </c>
      <c r="F84" s="106"/>
      <c r="G84" s="192" t="s">
        <v>459</v>
      </c>
      <c r="I84" s="93"/>
      <c r="M84" s="208"/>
      <c r="N84" s="208"/>
      <c r="O84" s="208"/>
      <c r="P84" s="208"/>
      <c r="Q84" s="208"/>
      <c r="R84" s="208"/>
      <c r="S84" s="208"/>
      <c r="T84" s="208"/>
      <c r="U84" s="208"/>
      <c r="V84" s="208"/>
      <c r="W84" s="208"/>
      <c r="X84" s="208"/>
      <c r="Y84" s="208"/>
      <c r="Z84" s="208"/>
      <c r="AA84" s="208"/>
      <c r="AB84" s="208"/>
      <c r="AC84" s="208"/>
      <c r="AD84" s="208"/>
    </row>
    <row r="85" spans="2:30" s="15" customFormat="1" ht="18.75" customHeight="1" x14ac:dyDescent="0.25">
      <c r="B85" s="34"/>
      <c r="C85" s="14" t="s">
        <v>165</v>
      </c>
      <c r="D85" s="13" t="s">
        <v>494</v>
      </c>
      <c r="E85" s="9">
        <v>5225.93</v>
      </c>
      <c r="F85" s="106"/>
      <c r="G85" s="192" t="s">
        <v>459</v>
      </c>
      <c r="I85" s="93"/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</row>
    <row r="86" spans="2:30" s="15" customFormat="1" ht="18.75" customHeight="1" x14ac:dyDescent="0.25">
      <c r="B86" s="34"/>
      <c r="C86" s="14" t="s">
        <v>167</v>
      </c>
      <c r="D86" s="13" t="s">
        <v>160</v>
      </c>
      <c r="E86" s="9">
        <v>89004.62</v>
      </c>
      <c r="F86" s="106"/>
      <c r="G86" s="192" t="s">
        <v>459</v>
      </c>
      <c r="I86" s="93"/>
      <c r="M86" s="208"/>
      <c r="N86" s="208"/>
      <c r="O86" s="208"/>
      <c r="P86" s="208"/>
      <c r="Q86" s="208"/>
      <c r="R86" s="208"/>
      <c r="S86" s="208"/>
      <c r="T86" s="208"/>
      <c r="U86" s="208"/>
      <c r="V86" s="208"/>
      <c r="W86" s="208"/>
      <c r="X86" s="208"/>
      <c r="Y86" s="208"/>
      <c r="Z86" s="208"/>
      <c r="AA86" s="208"/>
      <c r="AB86" s="208"/>
      <c r="AC86" s="208"/>
      <c r="AD86" s="208"/>
    </row>
    <row r="87" spans="2:30" s="15" customFormat="1" ht="18.75" customHeight="1" x14ac:dyDescent="0.25">
      <c r="B87" s="34"/>
      <c r="C87" s="14" t="s">
        <v>169</v>
      </c>
      <c r="D87" s="13" t="s">
        <v>162</v>
      </c>
      <c r="E87" s="9">
        <v>39555.86</v>
      </c>
      <c r="F87" s="106"/>
      <c r="G87" s="192" t="s">
        <v>459</v>
      </c>
      <c r="I87" s="93"/>
      <c r="M87" s="208"/>
      <c r="N87" s="208"/>
      <c r="O87" s="208"/>
      <c r="P87" s="208"/>
      <c r="Q87" s="208"/>
      <c r="R87" s="208"/>
      <c r="S87" s="208"/>
      <c r="T87" s="208"/>
      <c r="U87" s="208"/>
      <c r="V87" s="208"/>
      <c r="W87" s="208"/>
      <c r="X87" s="208"/>
      <c r="Y87" s="208"/>
      <c r="Z87" s="208"/>
      <c r="AA87" s="208"/>
      <c r="AB87" s="208"/>
      <c r="AC87" s="208"/>
      <c r="AD87" s="208"/>
    </row>
    <row r="88" spans="2:30" s="15" customFormat="1" ht="18.75" customHeight="1" x14ac:dyDescent="0.25">
      <c r="B88" s="34"/>
      <c r="C88" s="14" t="s">
        <v>170</v>
      </c>
      <c r="D88" s="13" t="s">
        <v>164</v>
      </c>
      <c r="E88" s="9">
        <v>28323.33</v>
      </c>
      <c r="F88" s="106"/>
      <c r="G88" s="192" t="s">
        <v>459</v>
      </c>
      <c r="I88" s="93"/>
      <c r="M88" s="208"/>
      <c r="N88" s="208"/>
      <c r="O88" s="208"/>
      <c r="P88" s="208"/>
      <c r="Q88" s="208"/>
      <c r="R88" s="208"/>
      <c r="S88" s="208"/>
      <c r="T88" s="208"/>
      <c r="U88" s="208"/>
      <c r="V88" s="208"/>
      <c r="W88" s="208"/>
      <c r="X88" s="208"/>
      <c r="Y88" s="208"/>
      <c r="Z88" s="208"/>
      <c r="AA88" s="208"/>
      <c r="AB88" s="208"/>
      <c r="AC88" s="208"/>
      <c r="AD88" s="208"/>
    </row>
    <row r="89" spans="2:30" s="15" customFormat="1" ht="18.75" customHeight="1" x14ac:dyDescent="0.25">
      <c r="B89" s="34"/>
      <c r="C89" s="14" t="s">
        <v>171</v>
      </c>
      <c r="D89" s="13" t="s">
        <v>166</v>
      </c>
      <c r="E89" s="9">
        <v>13147.2</v>
      </c>
      <c r="F89" s="106"/>
      <c r="G89" s="192" t="s">
        <v>459</v>
      </c>
      <c r="I89" s="93"/>
      <c r="M89" s="208"/>
      <c r="N89" s="208"/>
      <c r="O89" s="208"/>
      <c r="P89" s="208"/>
      <c r="Q89" s="208"/>
      <c r="R89" s="208"/>
      <c r="S89" s="208"/>
      <c r="T89" s="208"/>
      <c r="U89" s="208"/>
      <c r="V89" s="208"/>
      <c r="W89" s="208"/>
      <c r="X89" s="208"/>
      <c r="Y89" s="208"/>
      <c r="Z89" s="208"/>
      <c r="AA89" s="208"/>
      <c r="AB89" s="208"/>
      <c r="AC89" s="208"/>
      <c r="AD89" s="208"/>
    </row>
    <row r="90" spans="2:30" s="15" customFormat="1" ht="18.75" customHeight="1" x14ac:dyDescent="0.25">
      <c r="B90" s="34"/>
      <c r="C90" s="14" t="s">
        <v>172</v>
      </c>
      <c r="D90" s="13" t="s">
        <v>168</v>
      </c>
      <c r="E90" s="9">
        <v>10525.2</v>
      </c>
      <c r="F90" s="106"/>
      <c r="G90" s="192" t="s">
        <v>459</v>
      </c>
      <c r="I90" s="93"/>
      <c r="M90" s="208"/>
      <c r="N90" s="208"/>
      <c r="O90" s="208"/>
      <c r="P90" s="208"/>
      <c r="Q90" s="208"/>
      <c r="R90" s="208"/>
      <c r="S90" s="208"/>
      <c r="T90" s="208"/>
      <c r="U90" s="208"/>
      <c r="V90" s="208"/>
      <c r="W90" s="208"/>
      <c r="X90" s="208"/>
      <c r="Y90" s="208"/>
      <c r="Z90" s="208"/>
      <c r="AA90" s="208"/>
      <c r="AB90" s="208"/>
      <c r="AC90" s="208"/>
      <c r="AD90" s="208"/>
    </row>
    <row r="91" spans="2:30" s="15" customFormat="1" ht="18.75" customHeight="1" x14ac:dyDescent="0.25">
      <c r="B91" s="34"/>
      <c r="C91" s="14" t="s">
        <v>174</v>
      </c>
      <c r="D91" s="13" t="s">
        <v>495</v>
      </c>
      <c r="E91" s="9">
        <v>8764.7999999999993</v>
      </c>
      <c r="F91" s="106"/>
      <c r="G91" s="192" t="s">
        <v>459</v>
      </c>
      <c r="I91" s="93"/>
      <c r="M91" s="208"/>
      <c r="N91" s="208"/>
      <c r="O91" s="208"/>
      <c r="P91" s="208"/>
      <c r="Q91" s="208"/>
      <c r="R91" s="208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</row>
    <row r="92" spans="2:30" s="15" customFormat="1" ht="18.75" customHeight="1" x14ac:dyDescent="0.25">
      <c r="B92" s="34"/>
      <c r="C92" s="14" t="s">
        <v>176</v>
      </c>
      <c r="D92" s="13" t="s">
        <v>496</v>
      </c>
      <c r="E92" s="9">
        <v>9422.16</v>
      </c>
      <c r="F92" s="106"/>
      <c r="G92" s="192" t="s">
        <v>459</v>
      </c>
      <c r="I92" s="93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</row>
    <row r="93" spans="2:30" s="15" customFormat="1" ht="18.75" customHeight="1" x14ac:dyDescent="0.25">
      <c r="B93" s="34"/>
      <c r="C93" s="14" t="s">
        <v>178</v>
      </c>
      <c r="D93" s="13" t="s">
        <v>179</v>
      </c>
      <c r="E93" s="9">
        <v>2271.8000000000002</v>
      </c>
      <c r="F93" s="106"/>
      <c r="G93" s="192" t="s">
        <v>459</v>
      </c>
      <c r="I93" s="93"/>
      <c r="M93" s="208"/>
      <c r="N93" s="208"/>
      <c r="O93" s="208"/>
      <c r="P93" s="208"/>
      <c r="Q93" s="208"/>
      <c r="R93" s="208"/>
      <c r="S93" s="208"/>
      <c r="T93" s="208"/>
      <c r="U93" s="208"/>
      <c r="V93" s="208"/>
      <c r="W93" s="208"/>
      <c r="X93" s="208"/>
      <c r="Y93" s="208"/>
      <c r="Z93" s="208"/>
      <c r="AA93" s="208"/>
      <c r="AB93" s="208"/>
      <c r="AC93" s="208"/>
      <c r="AD93" s="208"/>
    </row>
    <row r="94" spans="2:30" s="15" customFormat="1" ht="18.75" customHeight="1" x14ac:dyDescent="0.25">
      <c r="B94" s="34"/>
      <c r="C94" s="14" t="s">
        <v>180</v>
      </c>
      <c r="D94" s="13" t="s">
        <v>181</v>
      </c>
      <c r="E94" s="9">
        <v>3525.02</v>
      </c>
      <c r="F94" s="106"/>
      <c r="G94" s="192" t="s">
        <v>459</v>
      </c>
      <c r="I94" s="93"/>
      <c r="M94" s="208"/>
      <c r="N94" s="208"/>
      <c r="O94" s="208"/>
      <c r="P94" s="208"/>
      <c r="Q94" s="208"/>
      <c r="R94" s="208"/>
      <c r="S94" s="208"/>
      <c r="T94" s="208"/>
      <c r="U94" s="208"/>
      <c r="V94" s="208"/>
      <c r="W94" s="208"/>
      <c r="X94" s="208"/>
      <c r="Y94" s="208"/>
      <c r="Z94" s="208"/>
      <c r="AA94" s="208"/>
      <c r="AB94" s="208"/>
      <c r="AC94" s="208"/>
      <c r="AD94" s="208"/>
    </row>
    <row r="95" spans="2:30" s="15" customFormat="1" ht="18.75" customHeight="1" x14ac:dyDescent="0.25">
      <c r="B95" s="34"/>
      <c r="C95" s="14" t="s">
        <v>182</v>
      </c>
      <c r="D95" s="13" t="s">
        <v>497</v>
      </c>
      <c r="E95" s="9">
        <v>1679.92</v>
      </c>
      <c r="F95" s="106"/>
      <c r="G95" s="192" t="s">
        <v>459</v>
      </c>
      <c r="I95" s="93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</row>
    <row r="96" spans="2:30" s="15" customFormat="1" ht="18.75" customHeight="1" x14ac:dyDescent="0.25">
      <c r="B96" s="34"/>
      <c r="C96" s="14" t="s">
        <v>498</v>
      </c>
      <c r="D96" s="13" t="s">
        <v>357</v>
      </c>
      <c r="E96" s="9">
        <v>1</v>
      </c>
      <c r="F96" s="106"/>
      <c r="G96" s="192" t="s">
        <v>459</v>
      </c>
      <c r="I96" s="93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  <c r="Z96" s="208"/>
      <c r="AA96" s="208"/>
      <c r="AB96" s="208"/>
      <c r="AC96" s="208"/>
      <c r="AD96" s="208"/>
    </row>
    <row r="97" spans="2:30" s="15" customFormat="1" ht="18.75" customHeight="1" x14ac:dyDescent="0.25">
      <c r="B97" s="34"/>
      <c r="C97" s="14" t="s">
        <v>857</v>
      </c>
      <c r="D97" s="13" t="s">
        <v>858</v>
      </c>
      <c r="E97" s="9">
        <v>1019</v>
      </c>
      <c r="F97" s="106"/>
      <c r="G97" s="192" t="s">
        <v>459</v>
      </c>
      <c r="I97" s="93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  <c r="AC97" s="208"/>
      <c r="AD97" s="208"/>
    </row>
    <row r="98" spans="2:30" s="15" customFormat="1" ht="18.75" customHeight="1" x14ac:dyDescent="0.25">
      <c r="B98" s="34"/>
      <c r="C98" s="109" t="s">
        <v>183</v>
      </c>
      <c r="D98" s="110" t="s">
        <v>184</v>
      </c>
      <c r="E98" s="49">
        <f>SUM(E99:E116)</f>
        <v>18</v>
      </c>
      <c r="F98" s="106"/>
      <c r="G98" s="231" t="s">
        <v>458</v>
      </c>
      <c r="I98" s="93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208"/>
      <c r="AA98" s="208"/>
      <c r="AB98" s="208"/>
      <c r="AC98" s="208"/>
      <c r="AD98" s="208"/>
    </row>
    <row r="99" spans="2:30" s="23" customFormat="1" ht="18.75" customHeight="1" x14ac:dyDescent="0.25">
      <c r="B99" s="34"/>
      <c r="C99" s="12" t="s">
        <v>185</v>
      </c>
      <c r="D99" s="13" t="s">
        <v>499</v>
      </c>
      <c r="E99" s="9">
        <v>1</v>
      </c>
      <c r="F99" s="118" t="s">
        <v>736</v>
      </c>
      <c r="G99" s="192" t="s">
        <v>459</v>
      </c>
      <c r="I99" s="95"/>
      <c r="J99" s="15"/>
      <c r="M99" s="210"/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210"/>
      <c r="Y99" s="210"/>
      <c r="Z99" s="210"/>
      <c r="AA99" s="210"/>
      <c r="AB99" s="210"/>
      <c r="AC99" s="210"/>
      <c r="AD99" s="210"/>
    </row>
    <row r="100" spans="2:30" s="23" customFormat="1" ht="18.75" customHeight="1" x14ac:dyDescent="0.25">
      <c r="B100" s="34"/>
      <c r="C100" s="12" t="s">
        <v>186</v>
      </c>
      <c r="D100" s="13" t="s">
        <v>500</v>
      </c>
      <c r="E100" s="9">
        <v>1</v>
      </c>
      <c r="F100" s="118"/>
      <c r="G100" s="192" t="s">
        <v>459</v>
      </c>
      <c r="I100" s="95"/>
      <c r="J100" s="15"/>
      <c r="M100" s="210"/>
      <c r="N100" s="210"/>
      <c r="O100" s="210"/>
      <c r="P100" s="210"/>
      <c r="Q100" s="210"/>
      <c r="R100" s="210"/>
      <c r="S100" s="210"/>
      <c r="T100" s="210"/>
      <c r="U100" s="210"/>
      <c r="V100" s="210"/>
      <c r="W100" s="210"/>
      <c r="X100" s="210"/>
      <c r="Y100" s="210"/>
      <c r="Z100" s="210"/>
      <c r="AA100" s="210"/>
      <c r="AB100" s="210"/>
      <c r="AC100" s="210"/>
      <c r="AD100" s="210"/>
    </row>
    <row r="101" spans="2:30" s="23" customFormat="1" ht="18.75" customHeight="1" x14ac:dyDescent="0.25">
      <c r="B101" s="34"/>
      <c r="C101" s="12" t="s">
        <v>187</v>
      </c>
      <c r="D101" s="13" t="s">
        <v>501</v>
      </c>
      <c r="E101" s="9">
        <v>1</v>
      </c>
      <c r="F101" s="106"/>
      <c r="G101" s="192" t="s">
        <v>459</v>
      </c>
      <c r="I101" s="95"/>
      <c r="J101" s="15"/>
      <c r="M101" s="210"/>
      <c r="N101" s="210"/>
      <c r="O101" s="210"/>
      <c r="P101" s="210"/>
      <c r="Q101" s="210"/>
      <c r="R101" s="210"/>
      <c r="S101" s="210"/>
      <c r="T101" s="210"/>
      <c r="U101" s="210"/>
      <c r="V101" s="210"/>
      <c r="W101" s="210"/>
      <c r="X101" s="210"/>
      <c r="Y101" s="210"/>
      <c r="Z101" s="210"/>
      <c r="AA101" s="210"/>
      <c r="AB101" s="210"/>
      <c r="AC101" s="210"/>
      <c r="AD101" s="210"/>
    </row>
    <row r="102" spans="2:30" s="23" customFormat="1" ht="18.75" customHeight="1" x14ac:dyDescent="0.25">
      <c r="B102" s="34"/>
      <c r="C102" s="12" t="s">
        <v>188</v>
      </c>
      <c r="D102" s="13" t="s">
        <v>502</v>
      </c>
      <c r="E102" s="9">
        <v>1</v>
      </c>
      <c r="F102" s="106"/>
      <c r="G102" s="192" t="s">
        <v>459</v>
      </c>
      <c r="I102" s="95"/>
      <c r="J102" s="15"/>
      <c r="M102" s="210"/>
      <c r="N102" s="210"/>
      <c r="O102" s="210"/>
      <c r="P102" s="210"/>
      <c r="Q102" s="210"/>
      <c r="R102" s="210"/>
      <c r="S102" s="210"/>
      <c r="T102" s="210"/>
      <c r="U102" s="210"/>
      <c r="V102" s="210"/>
      <c r="W102" s="210"/>
      <c r="X102" s="210"/>
      <c r="Y102" s="210"/>
      <c r="Z102" s="210"/>
      <c r="AA102" s="210"/>
      <c r="AB102" s="210"/>
      <c r="AC102" s="210"/>
      <c r="AD102" s="210"/>
    </row>
    <row r="103" spans="2:30" s="23" customFormat="1" ht="18.75" customHeight="1" x14ac:dyDescent="0.25">
      <c r="B103" s="34"/>
      <c r="C103" s="12" t="s">
        <v>189</v>
      </c>
      <c r="D103" s="13" t="s">
        <v>503</v>
      </c>
      <c r="E103" s="9">
        <v>1</v>
      </c>
      <c r="F103" s="106"/>
      <c r="G103" s="192" t="s">
        <v>459</v>
      </c>
      <c r="I103" s="95"/>
      <c r="J103" s="15"/>
      <c r="M103" s="210"/>
      <c r="N103" s="210"/>
      <c r="O103" s="210"/>
      <c r="P103" s="210"/>
      <c r="Q103" s="210"/>
      <c r="R103" s="210"/>
      <c r="S103" s="210"/>
      <c r="T103" s="210"/>
      <c r="U103" s="210"/>
      <c r="V103" s="210"/>
      <c r="W103" s="210"/>
      <c r="X103" s="210"/>
      <c r="Y103" s="210"/>
      <c r="Z103" s="210"/>
      <c r="AA103" s="210"/>
      <c r="AB103" s="210"/>
      <c r="AC103" s="210"/>
      <c r="AD103" s="210"/>
    </row>
    <row r="104" spans="2:30" s="15" customFormat="1" ht="18.75" customHeight="1" x14ac:dyDescent="0.25">
      <c r="B104" s="34"/>
      <c r="C104" s="12" t="s">
        <v>190</v>
      </c>
      <c r="D104" s="13" t="s">
        <v>504</v>
      </c>
      <c r="E104" s="9">
        <v>1</v>
      </c>
      <c r="F104" s="106"/>
      <c r="G104" s="192" t="s">
        <v>459</v>
      </c>
      <c r="I104" s="93"/>
      <c r="M104" s="208"/>
      <c r="N104" s="208"/>
      <c r="O104" s="208"/>
      <c r="P104" s="208"/>
      <c r="Q104" s="208"/>
      <c r="R104" s="208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</row>
    <row r="105" spans="2:30" s="15" customFormat="1" ht="18.75" customHeight="1" x14ac:dyDescent="0.25">
      <c r="B105" s="34"/>
      <c r="C105" s="12" t="s">
        <v>191</v>
      </c>
      <c r="D105" s="13" t="s">
        <v>505</v>
      </c>
      <c r="E105" s="9">
        <v>1</v>
      </c>
      <c r="F105" s="106"/>
      <c r="G105" s="192" t="s">
        <v>459</v>
      </c>
      <c r="I105" s="93"/>
      <c r="M105" s="208"/>
      <c r="N105" s="208"/>
      <c r="O105" s="208"/>
      <c r="P105" s="208"/>
      <c r="Q105" s="208"/>
      <c r="R105" s="208"/>
      <c r="S105" s="208"/>
      <c r="T105" s="208"/>
      <c r="U105" s="208"/>
      <c r="V105" s="208"/>
      <c r="W105" s="208"/>
      <c r="X105" s="208"/>
      <c r="Y105" s="208"/>
      <c r="Z105" s="208"/>
      <c r="AA105" s="208"/>
      <c r="AB105" s="208"/>
      <c r="AC105" s="208"/>
      <c r="AD105" s="208"/>
    </row>
    <row r="106" spans="2:30" s="15" customFormat="1" ht="18.75" customHeight="1" x14ac:dyDescent="0.25">
      <c r="B106" s="34"/>
      <c r="C106" s="12" t="s">
        <v>193</v>
      </c>
      <c r="D106" s="13" t="s">
        <v>506</v>
      </c>
      <c r="E106" s="9">
        <v>1</v>
      </c>
      <c r="F106" s="106"/>
      <c r="G106" s="192" t="s">
        <v>459</v>
      </c>
      <c r="I106" s="93"/>
      <c r="M106" s="208"/>
      <c r="N106" s="208"/>
      <c r="O106" s="208"/>
      <c r="P106" s="208"/>
      <c r="Q106" s="208"/>
      <c r="R106" s="208"/>
      <c r="S106" s="208"/>
      <c r="T106" s="208"/>
      <c r="U106" s="208"/>
      <c r="V106" s="208"/>
      <c r="W106" s="208"/>
      <c r="X106" s="208"/>
      <c r="Y106" s="208"/>
      <c r="Z106" s="208"/>
      <c r="AA106" s="208"/>
      <c r="AB106" s="208"/>
      <c r="AC106" s="208"/>
      <c r="AD106" s="208"/>
    </row>
    <row r="107" spans="2:30" s="15" customFormat="1" ht="18.75" customHeight="1" x14ac:dyDescent="0.25">
      <c r="B107" s="34"/>
      <c r="C107" s="12" t="s">
        <v>195</v>
      </c>
      <c r="D107" s="13" t="s">
        <v>507</v>
      </c>
      <c r="E107" s="9">
        <v>1</v>
      </c>
      <c r="F107" s="106"/>
      <c r="G107" s="192" t="s">
        <v>459</v>
      </c>
      <c r="I107" s="93"/>
      <c r="M107" s="208"/>
      <c r="N107" s="208"/>
      <c r="O107" s="208"/>
      <c r="P107" s="208"/>
      <c r="Q107" s="208"/>
      <c r="R107" s="208"/>
      <c r="S107" s="208"/>
      <c r="T107" s="208"/>
      <c r="U107" s="208"/>
      <c r="V107" s="208"/>
      <c r="W107" s="208"/>
      <c r="X107" s="208"/>
      <c r="Y107" s="208"/>
      <c r="Z107" s="208"/>
      <c r="AA107" s="208"/>
      <c r="AB107" s="208"/>
      <c r="AC107" s="208"/>
      <c r="AD107" s="208"/>
    </row>
    <row r="108" spans="2:30" s="15" customFormat="1" ht="18.75" customHeight="1" x14ac:dyDescent="0.25">
      <c r="B108" s="34"/>
      <c r="C108" s="12" t="s">
        <v>197</v>
      </c>
      <c r="D108" s="13" t="s">
        <v>508</v>
      </c>
      <c r="E108" s="9">
        <v>1</v>
      </c>
      <c r="F108" s="106"/>
      <c r="G108" s="192" t="s">
        <v>459</v>
      </c>
      <c r="I108" s="93"/>
      <c r="M108" s="208"/>
      <c r="N108" s="208"/>
      <c r="O108" s="208"/>
      <c r="P108" s="208"/>
      <c r="Q108" s="208"/>
      <c r="R108" s="208"/>
      <c r="S108" s="208"/>
      <c r="T108" s="208"/>
      <c r="U108" s="208"/>
      <c r="V108" s="208"/>
      <c r="W108" s="208"/>
      <c r="X108" s="208"/>
      <c r="Y108" s="208"/>
      <c r="Z108" s="208"/>
      <c r="AA108" s="208"/>
      <c r="AB108" s="208"/>
      <c r="AC108" s="208"/>
      <c r="AD108" s="208"/>
    </row>
    <row r="109" spans="2:30" s="15" customFormat="1" ht="18.75" customHeight="1" x14ac:dyDescent="0.25">
      <c r="B109" s="34"/>
      <c r="C109" s="12" t="s">
        <v>198</v>
      </c>
      <c r="D109" s="13" t="s">
        <v>509</v>
      </c>
      <c r="E109" s="9">
        <v>1</v>
      </c>
      <c r="F109" s="106"/>
      <c r="G109" s="192" t="s">
        <v>459</v>
      </c>
      <c r="I109" s="93"/>
      <c r="M109" s="208"/>
      <c r="N109" s="208"/>
      <c r="O109" s="208"/>
      <c r="P109" s="208"/>
      <c r="Q109" s="208"/>
      <c r="R109" s="208"/>
      <c r="S109" s="208"/>
      <c r="T109" s="208"/>
      <c r="U109" s="208"/>
      <c r="V109" s="208"/>
      <c r="W109" s="208"/>
      <c r="X109" s="208"/>
      <c r="Y109" s="208"/>
      <c r="Z109" s="208"/>
      <c r="AA109" s="208"/>
      <c r="AB109" s="208"/>
      <c r="AC109" s="208"/>
      <c r="AD109" s="208"/>
    </row>
    <row r="110" spans="2:30" s="15" customFormat="1" ht="18.75" customHeight="1" x14ac:dyDescent="0.25">
      <c r="B110" s="34"/>
      <c r="C110" s="12" t="s">
        <v>199</v>
      </c>
      <c r="D110" s="13" t="s">
        <v>510</v>
      </c>
      <c r="E110" s="9">
        <v>1</v>
      </c>
      <c r="F110" s="106"/>
      <c r="G110" s="192" t="s">
        <v>459</v>
      </c>
      <c r="I110" s="93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  <c r="Z110" s="208"/>
      <c r="AA110" s="208"/>
      <c r="AB110" s="208"/>
      <c r="AC110" s="208"/>
      <c r="AD110" s="208"/>
    </row>
    <row r="111" spans="2:30" s="15" customFormat="1" ht="18.75" customHeight="1" x14ac:dyDescent="0.25">
      <c r="B111" s="35"/>
      <c r="C111" s="12" t="s">
        <v>200</v>
      </c>
      <c r="D111" s="13" t="s">
        <v>511</v>
      </c>
      <c r="E111" s="9">
        <v>1</v>
      </c>
      <c r="F111" s="106"/>
      <c r="G111" s="192" t="s">
        <v>459</v>
      </c>
      <c r="I111" s="93"/>
      <c r="M111" s="208"/>
      <c r="N111" s="208"/>
      <c r="O111" s="208"/>
      <c r="P111" s="208"/>
      <c r="Q111" s="208"/>
      <c r="R111" s="208"/>
      <c r="S111" s="208"/>
      <c r="T111" s="208"/>
      <c r="U111" s="208"/>
      <c r="V111" s="208"/>
      <c r="W111" s="208"/>
      <c r="X111" s="208"/>
      <c r="Y111" s="208"/>
      <c r="Z111" s="208"/>
      <c r="AA111" s="208"/>
      <c r="AB111" s="208"/>
      <c r="AC111" s="208"/>
      <c r="AD111" s="208"/>
    </row>
    <row r="112" spans="2:30" s="15" customFormat="1" ht="18.75" customHeight="1" x14ac:dyDescent="0.25">
      <c r="B112" s="34"/>
      <c r="C112" s="12" t="s">
        <v>201</v>
      </c>
      <c r="D112" s="13" t="s">
        <v>512</v>
      </c>
      <c r="E112" s="9">
        <v>1</v>
      </c>
      <c r="F112" s="106"/>
      <c r="G112" s="192" t="s">
        <v>459</v>
      </c>
      <c r="I112" s="93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  <c r="Z112" s="208"/>
      <c r="AA112" s="208"/>
      <c r="AB112" s="208"/>
      <c r="AC112" s="208"/>
      <c r="AD112" s="208"/>
    </row>
    <row r="113" spans="2:30" s="15" customFormat="1" ht="18.75" customHeight="1" x14ac:dyDescent="0.25">
      <c r="B113" s="34"/>
      <c r="C113" s="12" t="s">
        <v>202</v>
      </c>
      <c r="D113" s="13" t="s">
        <v>513</v>
      </c>
      <c r="E113" s="9">
        <v>1</v>
      </c>
      <c r="F113" s="106"/>
      <c r="G113" s="192" t="s">
        <v>459</v>
      </c>
      <c r="I113" s="93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  <c r="X113" s="208"/>
      <c r="Y113" s="208"/>
      <c r="Z113" s="208"/>
      <c r="AA113" s="208"/>
      <c r="AB113" s="208"/>
      <c r="AC113" s="208"/>
      <c r="AD113" s="208"/>
    </row>
    <row r="114" spans="2:30" s="15" customFormat="1" ht="18.75" customHeight="1" x14ac:dyDescent="0.25">
      <c r="B114" s="34"/>
      <c r="C114" s="12" t="s">
        <v>203</v>
      </c>
      <c r="D114" s="13" t="s">
        <v>514</v>
      </c>
      <c r="E114" s="9">
        <v>1</v>
      </c>
      <c r="F114" s="106"/>
      <c r="G114" s="192" t="s">
        <v>459</v>
      </c>
      <c r="I114" s="93"/>
      <c r="M114" s="208"/>
      <c r="N114" s="208"/>
      <c r="O114" s="208"/>
      <c r="P114" s="208"/>
      <c r="Q114" s="208"/>
      <c r="R114" s="208"/>
      <c r="S114" s="208"/>
      <c r="T114" s="208"/>
      <c r="U114" s="208"/>
      <c r="V114" s="208"/>
      <c r="W114" s="208"/>
      <c r="X114" s="208"/>
      <c r="Y114" s="208"/>
      <c r="Z114" s="208"/>
      <c r="AA114" s="208"/>
      <c r="AB114" s="208"/>
      <c r="AC114" s="208"/>
      <c r="AD114" s="208"/>
    </row>
    <row r="115" spans="2:30" s="15" customFormat="1" ht="18.75" customHeight="1" x14ac:dyDescent="0.25">
      <c r="B115" s="34"/>
      <c r="C115" s="12" t="s">
        <v>204</v>
      </c>
      <c r="D115" s="13" t="s">
        <v>206</v>
      </c>
      <c r="E115" s="9">
        <v>1</v>
      </c>
      <c r="F115" s="106"/>
      <c r="G115" s="192" t="s">
        <v>459</v>
      </c>
      <c r="I115" s="93"/>
      <c r="M115" s="208"/>
      <c r="N115" s="208"/>
      <c r="O115" s="208"/>
      <c r="P115" s="208"/>
      <c r="Q115" s="208"/>
      <c r="R115" s="208"/>
      <c r="S115" s="208"/>
      <c r="T115" s="208"/>
      <c r="U115" s="208"/>
      <c r="V115" s="208"/>
      <c r="W115" s="208"/>
      <c r="X115" s="208"/>
      <c r="Y115" s="208"/>
      <c r="Z115" s="208"/>
      <c r="AA115" s="208"/>
      <c r="AB115" s="208"/>
      <c r="AC115" s="208"/>
      <c r="AD115" s="208"/>
    </row>
    <row r="116" spans="2:30" s="15" customFormat="1" ht="18.75" customHeight="1" x14ac:dyDescent="0.25">
      <c r="B116" s="34"/>
      <c r="C116" s="12" t="s">
        <v>205</v>
      </c>
      <c r="D116" s="13" t="s">
        <v>207</v>
      </c>
      <c r="E116" s="9">
        <v>1</v>
      </c>
      <c r="F116" s="106"/>
      <c r="G116" s="192" t="s">
        <v>459</v>
      </c>
      <c r="I116" s="93"/>
      <c r="M116" s="208"/>
      <c r="N116" s="208"/>
      <c r="O116" s="208"/>
      <c r="P116" s="208"/>
      <c r="Q116" s="208"/>
      <c r="R116" s="208"/>
      <c r="S116" s="208"/>
      <c r="T116" s="208"/>
      <c r="U116" s="208"/>
      <c r="V116" s="208"/>
      <c r="W116" s="208"/>
      <c r="X116" s="208"/>
      <c r="Y116" s="208"/>
      <c r="Z116" s="208"/>
      <c r="AA116" s="208"/>
      <c r="AB116" s="208"/>
      <c r="AC116" s="208"/>
      <c r="AD116" s="208"/>
    </row>
    <row r="117" spans="2:30" s="15" customFormat="1" ht="45" customHeight="1" x14ac:dyDescent="0.25">
      <c r="B117" s="34"/>
      <c r="C117" s="109" t="s">
        <v>209</v>
      </c>
      <c r="D117" s="110" t="s">
        <v>210</v>
      </c>
      <c r="E117" s="49">
        <f>SUM(E118:E130)</f>
        <v>30364.410000000003</v>
      </c>
      <c r="F117" s="119" t="s">
        <v>738</v>
      </c>
      <c r="G117" s="231" t="s">
        <v>458</v>
      </c>
      <c r="I117" s="93"/>
      <c r="M117" s="208"/>
      <c r="N117" s="208"/>
      <c r="O117" s="208"/>
      <c r="P117" s="208"/>
      <c r="Q117" s="208"/>
      <c r="R117" s="208"/>
      <c r="S117" s="208"/>
      <c r="T117" s="208"/>
      <c r="U117" s="208"/>
      <c r="V117" s="208"/>
      <c r="W117" s="208"/>
      <c r="X117" s="208"/>
      <c r="Y117" s="208"/>
      <c r="Z117" s="208"/>
      <c r="AA117" s="208"/>
      <c r="AB117" s="208"/>
      <c r="AC117" s="208"/>
      <c r="AD117" s="208"/>
    </row>
    <row r="118" spans="2:30" s="15" customFormat="1" ht="21.75" customHeight="1" x14ac:dyDescent="0.25">
      <c r="B118" s="34"/>
      <c r="C118" s="12" t="s">
        <v>211</v>
      </c>
      <c r="D118" s="13" t="s">
        <v>725</v>
      </c>
      <c r="E118" s="9">
        <v>0</v>
      </c>
      <c r="F118" s="120" t="s">
        <v>737</v>
      </c>
      <c r="G118" s="192" t="s">
        <v>459</v>
      </c>
      <c r="I118" s="93"/>
      <c r="M118" s="208"/>
      <c r="N118" s="208"/>
      <c r="O118" s="208"/>
      <c r="P118" s="208"/>
      <c r="Q118" s="208"/>
      <c r="R118" s="208"/>
      <c r="S118" s="208"/>
      <c r="T118" s="208"/>
      <c r="U118" s="208"/>
      <c r="V118" s="208"/>
      <c r="W118" s="208"/>
      <c r="X118" s="208"/>
      <c r="Y118" s="208"/>
      <c r="Z118" s="208"/>
      <c r="AA118" s="208"/>
      <c r="AB118" s="208"/>
      <c r="AC118" s="208"/>
      <c r="AD118" s="208"/>
    </row>
    <row r="119" spans="2:30" s="15" customFormat="1" ht="18.75" customHeight="1" x14ac:dyDescent="0.25">
      <c r="B119" s="34"/>
      <c r="C119" s="12" t="s">
        <v>212</v>
      </c>
      <c r="D119" s="13" t="s">
        <v>517</v>
      </c>
      <c r="E119" s="9">
        <v>4382</v>
      </c>
      <c r="F119" s="106"/>
      <c r="G119" s="192" t="s">
        <v>459</v>
      </c>
      <c r="I119" s="93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</row>
    <row r="120" spans="2:30" s="15" customFormat="1" ht="18.75" customHeight="1" x14ac:dyDescent="0.25">
      <c r="B120" s="34"/>
      <c r="C120" s="12" t="s">
        <v>213</v>
      </c>
      <c r="D120" s="13" t="s">
        <v>518</v>
      </c>
      <c r="E120" s="9">
        <v>6518.82</v>
      </c>
      <c r="F120" s="106" t="s">
        <v>519</v>
      </c>
      <c r="G120" s="192" t="s">
        <v>459</v>
      </c>
      <c r="I120" s="93"/>
      <c r="M120" s="208"/>
      <c r="N120" s="208"/>
      <c r="O120" s="208"/>
      <c r="P120" s="208"/>
      <c r="Q120" s="208"/>
      <c r="R120" s="208"/>
      <c r="S120" s="208"/>
      <c r="T120" s="208"/>
      <c r="U120" s="208"/>
      <c r="V120" s="208"/>
      <c r="W120" s="208"/>
      <c r="X120" s="208"/>
      <c r="Y120" s="208"/>
      <c r="Z120" s="208"/>
      <c r="AA120" s="208"/>
      <c r="AB120" s="208"/>
      <c r="AC120" s="208"/>
      <c r="AD120" s="208"/>
    </row>
    <row r="121" spans="2:30" s="15" customFormat="1" ht="23.25" customHeight="1" x14ac:dyDescent="0.25">
      <c r="B121" s="34"/>
      <c r="C121" s="12" t="s">
        <v>214</v>
      </c>
      <c r="D121" s="15" t="s">
        <v>520</v>
      </c>
      <c r="E121" s="9">
        <v>190.92</v>
      </c>
      <c r="F121" s="120" t="s">
        <v>739</v>
      </c>
      <c r="G121" s="192" t="s">
        <v>459</v>
      </c>
      <c r="I121" s="93"/>
      <c r="M121" s="208"/>
      <c r="N121" s="208"/>
      <c r="O121" s="208"/>
      <c r="P121" s="208"/>
      <c r="Q121" s="208"/>
      <c r="R121" s="208"/>
      <c r="S121" s="208"/>
      <c r="T121" s="208"/>
      <c r="U121" s="208"/>
      <c r="V121" s="208"/>
      <c r="W121" s="208"/>
      <c r="X121" s="208"/>
      <c r="Y121" s="208"/>
      <c r="Z121" s="208"/>
      <c r="AA121" s="208"/>
      <c r="AB121" s="208"/>
      <c r="AC121" s="208"/>
      <c r="AD121" s="208"/>
    </row>
    <row r="122" spans="2:30" s="15" customFormat="1" ht="23.25" customHeight="1" x14ac:dyDescent="0.25">
      <c r="B122" s="34"/>
      <c r="C122" s="12" t="s">
        <v>215</v>
      </c>
      <c r="D122" s="15" t="s">
        <v>521</v>
      </c>
      <c r="E122" s="9">
        <v>719.44</v>
      </c>
      <c r="F122" s="117" t="s">
        <v>740</v>
      </c>
      <c r="G122" s="192" t="s">
        <v>459</v>
      </c>
      <c r="I122" s="93"/>
      <c r="M122" s="208"/>
      <c r="N122" s="208"/>
      <c r="O122" s="208"/>
      <c r="P122" s="208"/>
      <c r="Q122" s="208"/>
      <c r="R122" s="208"/>
      <c r="S122" s="208"/>
      <c r="T122" s="208"/>
      <c r="U122" s="208"/>
      <c r="V122" s="208"/>
      <c r="W122" s="208"/>
      <c r="X122" s="208"/>
      <c r="Y122" s="208"/>
      <c r="Z122" s="208"/>
      <c r="AA122" s="208"/>
      <c r="AB122" s="208"/>
      <c r="AC122" s="208"/>
      <c r="AD122" s="208"/>
    </row>
    <row r="123" spans="2:30" s="15" customFormat="1" ht="18.75" customHeight="1" x14ac:dyDescent="0.25">
      <c r="B123" s="34"/>
      <c r="C123" s="12" t="s">
        <v>216</v>
      </c>
      <c r="D123" s="13" t="s">
        <v>522</v>
      </c>
      <c r="E123" s="9">
        <v>4238.3999999999996</v>
      </c>
      <c r="F123" s="106"/>
      <c r="G123" s="192" t="s">
        <v>459</v>
      </c>
      <c r="I123" s="93"/>
      <c r="M123" s="208"/>
      <c r="N123" s="208"/>
      <c r="O123" s="208"/>
      <c r="P123" s="208"/>
      <c r="Q123" s="208"/>
      <c r="R123" s="208"/>
      <c r="S123" s="208"/>
      <c r="T123" s="208"/>
      <c r="U123" s="208"/>
      <c r="V123" s="208"/>
      <c r="W123" s="208"/>
      <c r="X123" s="208"/>
      <c r="Y123" s="208"/>
      <c r="Z123" s="208"/>
      <c r="AA123" s="208"/>
      <c r="AB123" s="208"/>
      <c r="AC123" s="208"/>
      <c r="AD123" s="208"/>
    </row>
    <row r="124" spans="2:30" s="15" customFormat="1" ht="18.75" customHeight="1" x14ac:dyDescent="0.25">
      <c r="B124" s="34"/>
      <c r="C124" s="12" t="s">
        <v>523</v>
      </c>
      <c r="D124" s="11" t="s">
        <v>524</v>
      </c>
      <c r="E124" s="9">
        <v>1835</v>
      </c>
      <c r="F124" s="106"/>
      <c r="G124" s="192" t="s">
        <v>459</v>
      </c>
      <c r="I124" s="93"/>
      <c r="M124" s="208"/>
      <c r="N124" s="208"/>
      <c r="O124" s="208"/>
      <c r="P124" s="208"/>
      <c r="Q124" s="208"/>
      <c r="R124" s="208"/>
      <c r="S124" s="208"/>
      <c r="T124" s="208"/>
      <c r="U124" s="208"/>
      <c r="V124" s="208"/>
      <c r="W124" s="208"/>
      <c r="X124" s="208"/>
      <c r="Y124" s="208"/>
      <c r="Z124" s="208"/>
      <c r="AA124" s="208"/>
      <c r="AB124" s="208"/>
      <c r="AC124" s="208"/>
      <c r="AD124" s="208"/>
    </row>
    <row r="125" spans="2:30" s="15" customFormat="1" ht="18.75" customHeight="1" x14ac:dyDescent="0.25">
      <c r="B125" s="34"/>
      <c r="C125" s="12" t="s">
        <v>525</v>
      </c>
      <c r="D125" s="11" t="s">
        <v>526</v>
      </c>
      <c r="E125" s="9">
        <v>367</v>
      </c>
      <c r="F125" s="106"/>
      <c r="G125" s="192" t="s">
        <v>459</v>
      </c>
      <c r="I125" s="93"/>
      <c r="M125" s="208"/>
      <c r="N125" s="208"/>
      <c r="O125" s="208"/>
      <c r="P125" s="208"/>
      <c r="Q125" s="208"/>
      <c r="R125" s="208"/>
      <c r="S125" s="208"/>
      <c r="T125" s="208"/>
      <c r="U125" s="208"/>
      <c r="V125" s="208"/>
      <c r="W125" s="208"/>
      <c r="X125" s="208"/>
      <c r="Y125" s="208"/>
      <c r="Z125" s="208"/>
      <c r="AA125" s="208"/>
      <c r="AB125" s="208"/>
      <c r="AC125" s="208"/>
      <c r="AD125" s="208"/>
    </row>
    <row r="126" spans="2:30" s="23" customFormat="1" ht="18.75" customHeight="1" x14ac:dyDescent="0.25">
      <c r="B126" s="35"/>
      <c r="C126" s="12" t="s">
        <v>527</v>
      </c>
      <c r="D126" s="11" t="s">
        <v>528</v>
      </c>
      <c r="E126" s="9">
        <v>367</v>
      </c>
      <c r="F126" s="114" t="s">
        <v>741</v>
      </c>
      <c r="G126" s="192" t="s">
        <v>459</v>
      </c>
      <c r="I126" s="95"/>
      <c r="J126" s="15"/>
      <c r="M126" s="210"/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210"/>
      <c r="AB126" s="210"/>
      <c r="AC126" s="210"/>
      <c r="AD126" s="210"/>
    </row>
    <row r="127" spans="2:30" s="23" customFormat="1" ht="18.75" customHeight="1" x14ac:dyDescent="0.25">
      <c r="B127" s="35"/>
      <c r="C127" s="12" t="s">
        <v>529</v>
      </c>
      <c r="D127" s="13" t="s">
        <v>707</v>
      </c>
      <c r="E127" s="9">
        <v>1</v>
      </c>
      <c r="F127" s="106"/>
      <c r="G127" s="192" t="s">
        <v>459</v>
      </c>
      <c r="I127" s="95"/>
      <c r="J127" s="15"/>
      <c r="M127" s="210"/>
      <c r="N127" s="210"/>
      <c r="O127" s="210"/>
      <c r="P127" s="210"/>
      <c r="Q127" s="210"/>
      <c r="R127" s="210"/>
      <c r="S127" s="210"/>
      <c r="T127" s="210"/>
      <c r="U127" s="210"/>
      <c r="V127" s="210"/>
      <c r="W127" s="210"/>
      <c r="X127" s="210"/>
      <c r="Y127" s="210"/>
      <c r="Z127" s="210"/>
      <c r="AA127" s="210"/>
      <c r="AB127" s="210"/>
      <c r="AC127" s="210"/>
      <c r="AD127" s="210"/>
    </row>
    <row r="128" spans="2:30" s="23" customFormat="1" ht="18.75" customHeight="1" x14ac:dyDescent="0.25">
      <c r="B128" s="35"/>
      <c r="C128" s="12" t="s">
        <v>530</v>
      </c>
      <c r="D128" s="13" t="s">
        <v>708</v>
      </c>
      <c r="E128" s="9">
        <v>5258.88</v>
      </c>
      <c r="F128" s="106"/>
      <c r="G128" s="192" t="s">
        <v>459</v>
      </c>
      <c r="I128" s="95"/>
      <c r="J128" s="15"/>
      <c r="M128" s="210"/>
      <c r="N128" s="210"/>
      <c r="O128" s="210"/>
      <c r="P128" s="210"/>
      <c r="Q128" s="210"/>
      <c r="R128" s="210"/>
      <c r="S128" s="210"/>
      <c r="T128" s="210"/>
      <c r="U128" s="210"/>
      <c r="V128" s="210"/>
      <c r="W128" s="210"/>
      <c r="X128" s="210"/>
      <c r="Y128" s="210"/>
      <c r="Z128" s="210"/>
      <c r="AA128" s="210"/>
      <c r="AB128" s="210"/>
      <c r="AC128" s="210"/>
      <c r="AD128" s="210"/>
    </row>
    <row r="129" spans="2:30" s="23" customFormat="1" ht="18.75" customHeight="1" x14ac:dyDescent="0.25">
      <c r="B129" s="35"/>
      <c r="C129" s="12" t="s">
        <v>699</v>
      </c>
      <c r="D129" s="13" t="s">
        <v>217</v>
      </c>
      <c r="E129" s="9">
        <v>5258.88</v>
      </c>
      <c r="F129" s="106"/>
      <c r="G129" s="192" t="s">
        <v>459</v>
      </c>
      <c r="I129" s="95"/>
      <c r="J129" s="15"/>
      <c r="M129" s="210"/>
      <c r="N129" s="210"/>
      <c r="O129" s="210"/>
      <c r="P129" s="210"/>
      <c r="Q129" s="210"/>
      <c r="R129" s="210"/>
      <c r="S129" s="210"/>
      <c r="T129" s="210"/>
      <c r="U129" s="210"/>
      <c r="V129" s="210"/>
      <c r="W129" s="210"/>
      <c r="X129" s="210"/>
      <c r="Y129" s="210"/>
      <c r="Z129" s="210"/>
      <c r="AA129" s="210"/>
      <c r="AB129" s="210"/>
      <c r="AC129" s="210"/>
      <c r="AD129" s="210"/>
    </row>
    <row r="130" spans="2:30" s="15" customFormat="1" ht="18.75" customHeight="1" x14ac:dyDescent="0.25">
      <c r="B130" s="34"/>
      <c r="C130" s="12" t="s">
        <v>709</v>
      </c>
      <c r="D130" s="13" t="s">
        <v>700</v>
      </c>
      <c r="E130" s="9">
        <v>1227.07</v>
      </c>
      <c r="F130" s="106"/>
      <c r="G130" s="192" t="s">
        <v>459</v>
      </c>
      <c r="I130" s="93"/>
      <c r="M130" s="208"/>
      <c r="N130" s="208"/>
      <c r="O130" s="208"/>
      <c r="P130" s="208"/>
      <c r="Q130" s="208"/>
      <c r="R130" s="208"/>
      <c r="S130" s="208"/>
      <c r="T130" s="208"/>
      <c r="U130" s="208"/>
      <c r="V130" s="208"/>
      <c r="W130" s="208"/>
      <c r="X130" s="208"/>
      <c r="Y130" s="208"/>
      <c r="Z130" s="208"/>
      <c r="AA130" s="208"/>
      <c r="AB130" s="208"/>
      <c r="AC130" s="208"/>
      <c r="AD130" s="208"/>
    </row>
    <row r="131" spans="2:30" s="15" customFormat="1" ht="25.5" customHeight="1" x14ac:dyDescent="0.25">
      <c r="B131" s="34"/>
      <c r="C131" s="109" t="s">
        <v>218</v>
      </c>
      <c r="D131" s="110" t="s">
        <v>531</v>
      </c>
      <c r="E131" s="49">
        <f>SUM(E132:E136)</f>
        <v>2540.1999999999998</v>
      </c>
      <c r="F131" s="106"/>
      <c r="G131" s="231" t="s">
        <v>458</v>
      </c>
      <c r="I131" s="93"/>
      <c r="M131" s="208"/>
      <c r="N131" s="208"/>
      <c r="O131" s="208"/>
      <c r="P131" s="208"/>
      <c r="Q131" s="208"/>
      <c r="R131" s="208"/>
      <c r="S131" s="208"/>
      <c r="T131" s="208"/>
      <c r="U131" s="208"/>
      <c r="V131" s="208"/>
      <c r="W131" s="208"/>
      <c r="X131" s="208"/>
      <c r="Y131" s="208"/>
      <c r="Z131" s="208"/>
      <c r="AA131" s="208"/>
      <c r="AB131" s="208"/>
      <c r="AC131" s="208"/>
      <c r="AD131" s="208"/>
    </row>
    <row r="132" spans="2:30" s="15" customFormat="1" ht="18.75" customHeight="1" x14ac:dyDescent="0.25">
      <c r="B132" s="34"/>
      <c r="C132" s="12" t="s">
        <v>219</v>
      </c>
      <c r="D132" s="13" t="s">
        <v>220</v>
      </c>
      <c r="E132" s="9">
        <v>2536.1999999999998</v>
      </c>
      <c r="F132" s="106"/>
      <c r="G132" s="192" t="s">
        <v>459</v>
      </c>
      <c r="I132" s="93"/>
      <c r="M132" s="208"/>
      <c r="N132" s="208"/>
      <c r="O132" s="208"/>
      <c r="P132" s="208"/>
      <c r="Q132" s="208"/>
      <c r="R132" s="208"/>
      <c r="S132" s="208"/>
      <c r="T132" s="208"/>
      <c r="U132" s="208"/>
      <c r="V132" s="208"/>
      <c r="W132" s="208"/>
      <c r="X132" s="208"/>
      <c r="Y132" s="208"/>
      <c r="Z132" s="208"/>
      <c r="AA132" s="208"/>
      <c r="AB132" s="208"/>
      <c r="AC132" s="208"/>
      <c r="AD132" s="208"/>
    </row>
    <row r="133" spans="2:30" s="15" customFormat="1" ht="18.75" customHeight="1" x14ac:dyDescent="0.25">
      <c r="B133" s="34"/>
      <c r="C133" s="12" t="s">
        <v>221</v>
      </c>
      <c r="D133" s="13" t="s">
        <v>222</v>
      </c>
      <c r="E133" s="9">
        <v>1</v>
      </c>
      <c r="F133" s="106"/>
      <c r="G133" s="192" t="s">
        <v>459</v>
      </c>
      <c r="I133" s="93"/>
      <c r="M133" s="208"/>
      <c r="N133" s="208"/>
      <c r="O133" s="208"/>
      <c r="P133" s="208"/>
      <c r="Q133" s="208"/>
      <c r="R133" s="208"/>
      <c r="S133" s="208"/>
      <c r="T133" s="208"/>
      <c r="U133" s="208"/>
      <c r="V133" s="208"/>
      <c r="W133" s="208"/>
      <c r="X133" s="208"/>
      <c r="Y133" s="208"/>
      <c r="Z133" s="208"/>
      <c r="AA133" s="208"/>
      <c r="AB133" s="208"/>
      <c r="AC133" s="208"/>
      <c r="AD133" s="208"/>
    </row>
    <row r="134" spans="2:30" s="15" customFormat="1" ht="18.75" customHeight="1" x14ac:dyDescent="0.25">
      <c r="B134" s="34"/>
      <c r="C134" s="12" t="s">
        <v>223</v>
      </c>
      <c r="D134" s="13" t="s">
        <v>224</v>
      </c>
      <c r="E134" s="9">
        <v>1</v>
      </c>
      <c r="F134" s="106"/>
      <c r="G134" s="192" t="s">
        <v>459</v>
      </c>
      <c r="I134" s="93"/>
      <c r="M134" s="208"/>
      <c r="N134" s="208"/>
      <c r="O134" s="208"/>
      <c r="P134" s="208"/>
      <c r="Q134" s="208"/>
      <c r="R134" s="208"/>
      <c r="S134" s="208"/>
      <c r="T134" s="208"/>
      <c r="U134" s="208"/>
      <c r="V134" s="208"/>
      <c r="W134" s="208"/>
      <c r="X134" s="208"/>
      <c r="Y134" s="208"/>
      <c r="Z134" s="208"/>
      <c r="AA134" s="208"/>
      <c r="AB134" s="208"/>
      <c r="AC134" s="208"/>
      <c r="AD134" s="208"/>
    </row>
    <row r="135" spans="2:30" s="15" customFormat="1" ht="18.75" customHeight="1" x14ac:dyDescent="0.25">
      <c r="B135" s="34"/>
      <c r="C135" s="12" t="s">
        <v>225</v>
      </c>
      <c r="D135" s="13" t="s">
        <v>532</v>
      </c>
      <c r="E135" s="9">
        <v>1</v>
      </c>
      <c r="F135" s="106"/>
      <c r="G135" s="192" t="s">
        <v>459</v>
      </c>
      <c r="I135" s="93"/>
      <c r="M135" s="208"/>
      <c r="N135" s="208"/>
      <c r="O135" s="208"/>
      <c r="P135" s="208"/>
      <c r="Q135" s="208"/>
      <c r="R135" s="208"/>
      <c r="S135" s="208"/>
      <c r="T135" s="208"/>
      <c r="U135" s="208"/>
      <c r="V135" s="208"/>
      <c r="W135" s="208"/>
      <c r="X135" s="208"/>
      <c r="Y135" s="208"/>
      <c r="Z135" s="208"/>
      <c r="AA135" s="208"/>
      <c r="AB135" s="208"/>
      <c r="AC135" s="208"/>
      <c r="AD135" s="208"/>
    </row>
    <row r="136" spans="2:30" s="15" customFormat="1" ht="18.75" customHeight="1" x14ac:dyDescent="0.25">
      <c r="B136" s="34"/>
      <c r="C136" s="12" t="s">
        <v>533</v>
      </c>
      <c r="D136" s="13" t="s">
        <v>534</v>
      </c>
      <c r="E136" s="9">
        <v>1</v>
      </c>
      <c r="F136" s="106"/>
      <c r="G136" s="192" t="s">
        <v>459</v>
      </c>
      <c r="I136" s="93"/>
      <c r="M136" s="208"/>
      <c r="N136" s="208"/>
      <c r="O136" s="208"/>
      <c r="P136" s="208"/>
      <c r="Q136" s="208"/>
      <c r="R136" s="208"/>
      <c r="S136" s="208"/>
      <c r="T136" s="208"/>
      <c r="U136" s="208"/>
      <c r="V136" s="208"/>
      <c r="W136" s="208"/>
      <c r="X136" s="208"/>
      <c r="Y136" s="208"/>
      <c r="Z136" s="208"/>
      <c r="AA136" s="208"/>
      <c r="AB136" s="208"/>
      <c r="AC136" s="208"/>
      <c r="AD136" s="208"/>
    </row>
    <row r="137" spans="2:30" s="15" customFormat="1" ht="21.75" customHeight="1" x14ac:dyDescent="0.25">
      <c r="B137" s="34"/>
      <c r="C137" s="109" t="s">
        <v>226</v>
      </c>
      <c r="D137" s="110" t="s">
        <v>227</v>
      </c>
      <c r="E137" s="49">
        <f>+E138</f>
        <v>35623</v>
      </c>
      <c r="F137" s="466" t="s">
        <v>742</v>
      </c>
      <c r="G137" s="231" t="s">
        <v>458</v>
      </c>
      <c r="I137" s="93"/>
      <c r="M137" s="208"/>
      <c r="N137" s="208"/>
      <c r="O137" s="208"/>
      <c r="P137" s="208"/>
      <c r="Q137" s="208"/>
      <c r="R137" s="208"/>
      <c r="S137" s="208"/>
      <c r="T137" s="208"/>
      <c r="U137" s="208"/>
      <c r="V137" s="208"/>
      <c r="W137" s="208"/>
      <c r="X137" s="208"/>
      <c r="Y137" s="208"/>
      <c r="Z137" s="208"/>
      <c r="AA137" s="208"/>
      <c r="AB137" s="208"/>
      <c r="AC137" s="208"/>
      <c r="AD137" s="208"/>
    </row>
    <row r="138" spans="2:30" s="15" customFormat="1" ht="18.75" customHeight="1" x14ac:dyDescent="0.25">
      <c r="B138" s="34"/>
      <c r="C138" s="12" t="s">
        <v>228</v>
      </c>
      <c r="D138" s="13" t="s">
        <v>535</v>
      </c>
      <c r="E138" s="9">
        <v>35623</v>
      </c>
      <c r="F138" s="466"/>
      <c r="G138" s="192" t="s">
        <v>459</v>
      </c>
      <c r="I138" s="93"/>
      <c r="M138" s="208"/>
      <c r="N138" s="208"/>
      <c r="O138" s="208"/>
      <c r="P138" s="208"/>
      <c r="Q138" s="208"/>
      <c r="R138" s="208"/>
      <c r="S138" s="208"/>
      <c r="T138" s="208"/>
      <c r="U138" s="208"/>
      <c r="V138" s="208"/>
      <c r="W138" s="208"/>
      <c r="X138" s="208"/>
      <c r="Y138" s="208"/>
      <c r="Z138" s="208"/>
      <c r="AA138" s="208"/>
      <c r="AB138" s="208"/>
      <c r="AC138" s="208"/>
      <c r="AD138" s="208"/>
    </row>
    <row r="139" spans="2:30" s="15" customFormat="1" ht="18.75" customHeight="1" x14ac:dyDescent="0.25">
      <c r="B139" s="34"/>
      <c r="C139" s="109" t="s">
        <v>229</v>
      </c>
      <c r="D139" s="110" t="s">
        <v>230</v>
      </c>
      <c r="E139" s="49">
        <f>SUM(E140:E147)</f>
        <v>8659.57</v>
      </c>
      <c r="F139" s="106"/>
      <c r="G139" s="231" t="s">
        <v>458</v>
      </c>
      <c r="I139" s="93"/>
      <c r="M139" s="208"/>
      <c r="N139" s="208"/>
      <c r="O139" s="208"/>
      <c r="P139" s="208"/>
      <c r="Q139" s="208"/>
      <c r="R139" s="208"/>
      <c r="S139" s="208"/>
      <c r="T139" s="208"/>
      <c r="U139" s="208"/>
      <c r="V139" s="208"/>
      <c r="W139" s="208"/>
      <c r="X139" s="208"/>
      <c r="Y139" s="208"/>
      <c r="Z139" s="208"/>
      <c r="AA139" s="208"/>
      <c r="AB139" s="208"/>
      <c r="AC139" s="208"/>
      <c r="AD139" s="208"/>
    </row>
    <row r="140" spans="2:30" s="15" customFormat="1" ht="18.75" customHeight="1" x14ac:dyDescent="0.25">
      <c r="B140" s="34"/>
      <c r="C140" s="12" t="s">
        <v>231</v>
      </c>
      <c r="D140" s="13" t="s">
        <v>536</v>
      </c>
      <c r="E140" s="9">
        <v>515.79999999999995</v>
      </c>
      <c r="F140" s="106"/>
      <c r="G140" s="192" t="s">
        <v>459</v>
      </c>
      <c r="I140" s="93"/>
      <c r="M140" s="208"/>
      <c r="N140" s="208"/>
      <c r="O140" s="208"/>
      <c r="P140" s="208"/>
      <c r="Q140" s="208"/>
      <c r="R140" s="208"/>
      <c r="S140" s="208"/>
      <c r="T140" s="208"/>
      <c r="U140" s="208"/>
      <c r="V140" s="208"/>
      <c r="W140" s="208"/>
      <c r="X140" s="208"/>
      <c r="Y140" s="208"/>
      <c r="Z140" s="208"/>
      <c r="AA140" s="208"/>
      <c r="AB140" s="208"/>
      <c r="AC140" s="208"/>
      <c r="AD140" s="208"/>
    </row>
    <row r="141" spans="2:30" s="15" customFormat="1" ht="18.75" customHeight="1" x14ac:dyDescent="0.25">
      <c r="B141" s="34"/>
      <c r="C141" s="12" t="s">
        <v>232</v>
      </c>
      <c r="D141" s="13" t="s">
        <v>537</v>
      </c>
      <c r="E141" s="9">
        <v>2191.1999999999998</v>
      </c>
      <c r="F141" s="106"/>
      <c r="G141" s="192" t="s">
        <v>459</v>
      </c>
      <c r="I141" s="93"/>
      <c r="M141" s="208"/>
      <c r="N141" s="208"/>
      <c r="O141" s="208"/>
      <c r="P141" s="208"/>
      <c r="Q141" s="208"/>
      <c r="R141" s="208"/>
      <c r="S141" s="208"/>
      <c r="T141" s="208"/>
      <c r="U141" s="208"/>
      <c r="V141" s="208"/>
      <c r="W141" s="208"/>
      <c r="X141" s="208"/>
      <c r="Y141" s="208"/>
      <c r="Z141" s="208"/>
      <c r="AA141" s="208"/>
      <c r="AB141" s="208"/>
      <c r="AC141" s="208"/>
      <c r="AD141" s="208"/>
    </row>
    <row r="142" spans="2:30" s="15" customFormat="1" ht="18.75" customHeight="1" x14ac:dyDescent="0.25">
      <c r="B142" s="34"/>
      <c r="C142" s="12" t="s">
        <v>234</v>
      </c>
      <c r="D142" s="13" t="s">
        <v>233</v>
      </c>
      <c r="E142" s="9">
        <v>1460.8</v>
      </c>
      <c r="F142" s="106"/>
      <c r="G142" s="192" t="s">
        <v>459</v>
      </c>
      <c r="I142" s="93"/>
      <c r="M142" s="208"/>
      <c r="N142" s="208"/>
      <c r="O142" s="208"/>
      <c r="P142" s="208"/>
      <c r="Q142" s="208"/>
      <c r="R142" s="208"/>
      <c r="S142" s="208"/>
      <c r="T142" s="208"/>
      <c r="U142" s="208"/>
      <c r="V142" s="208"/>
      <c r="W142" s="208"/>
      <c r="X142" s="208"/>
      <c r="Y142" s="208"/>
      <c r="Z142" s="208"/>
      <c r="AA142" s="208"/>
      <c r="AB142" s="208"/>
      <c r="AC142" s="208"/>
      <c r="AD142" s="208"/>
    </row>
    <row r="143" spans="2:30" s="15" customFormat="1" ht="18.75" customHeight="1" x14ac:dyDescent="0.25">
      <c r="B143" s="34"/>
      <c r="C143" s="12" t="s">
        <v>236</v>
      </c>
      <c r="D143" s="13" t="s">
        <v>538</v>
      </c>
      <c r="E143" s="9">
        <v>816.66</v>
      </c>
      <c r="F143" s="106"/>
      <c r="G143" s="192" t="s">
        <v>459</v>
      </c>
      <c r="I143" s="93"/>
      <c r="M143" s="208"/>
      <c r="N143" s="208"/>
      <c r="O143" s="208"/>
      <c r="P143" s="208"/>
      <c r="Q143" s="208"/>
      <c r="R143" s="208"/>
      <c r="S143" s="208"/>
      <c r="T143" s="208"/>
      <c r="U143" s="208"/>
      <c r="V143" s="208"/>
      <c r="W143" s="208"/>
      <c r="X143" s="208"/>
      <c r="Y143" s="208"/>
      <c r="Z143" s="208"/>
      <c r="AA143" s="208"/>
      <c r="AB143" s="208"/>
      <c r="AC143" s="208"/>
      <c r="AD143" s="208"/>
    </row>
    <row r="144" spans="2:30" s="15" customFormat="1" ht="18.75" customHeight="1" x14ac:dyDescent="0.25">
      <c r="B144" s="34"/>
      <c r="C144" s="12" t="s">
        <v>539</v>
      </c>
      <c r="D144" s="13" t="s">
        <v>540</v>
      </c>
      <c r="E144" s="9">
        <v>1369.49</v>
      </c>
      <c r="F144" s="106"/>
      <c r="G144" s="192" t="s">
        <v>459</v>
      </c>
      <c r="I144" s="93"/>
      <c r="M144" s="208"/>
      <c r="N144" s="208"/>
      <c r="O144" s="208"/>
      <c r="P144" s="208"/>
      <c r="Q144" s="208"/>
      <c r="R144" s="208"/>
      <c r="S144" s="208"/>
      <c r="T144" s="208"/>
      <c r="U144" s="208"/>
      <c r="V144" s="208"/>
      <c r="W144" s="208"/>
      <c r="X144" s="208"/>
      <c r="Y144" s="208"/>
      <c r="Z144" s="208"/>
      <c r="AA144" s="208"/>
      <c r="AB144" s="208"/>
      <c r="AC144" s="208"/>
      <c r="AD144" s="208"/>
    </row>
    <row r="145" spans="2:30" s="15" customFormat="1" ht="18.75" customHeight="1" x14ac:dyDescent="0.25">
      <c r="B145" s="34"/>
      <c r="C145" s="12" t="s">
        <v>541</v>
      </c>
      <c r="D145" s="13" t="s">
        <v>235</v>
      </c>
      <c r="E145" s="9">
        <v>768.54</v>
      </c>
      <c r="F145" s="106"/>
      <c r="G145" s="192" t="s">
        <v>459</v>
      </c>
      <c r="I145" s="93"/>
      <c r="M145" s="208"/>
      <c r="N145" s="208"/>
      <c r="O145" s="208"/>
      <c r="P145" s="208"/>
      <c r="Q145" s="208"/>
      <c r="R145" s="208"/>
      <c r="S145" s="208"/>
      <c r="T145" s="208"/>
      <c r="U145" s="208"/>
      <c r="V145" s="208"/>
      <c r="W145" s="208"/>
      <c r="X145" s="208"/>
      <c r="Y145" s="208"/>
      <c r="Z145" s="208"/>
      <c r="AA145" s="208"/>
      <c r="AB145" s="208"/>
      <c r="AC145" s="208"/>
      <c r="AD145" s="208"/>
    </row>
    <row r="146" spans="2:30" s="15" customFormat="1" ht="18.75" customHeight="1" x14ac:dyDescent="0.25">
      <c r="B146" s="34"/>
      <c r="C146" s="12" t="s">
        <v>542</v>
      </c>
      <c r="D146" s="13" t="s">
        <v>237</v>
      </c>
      <c r="E146" s="9">
        <v>768.54</v>
      </c>
      <c r="F146" s="106"/>
      <c r="G146" s="192" t="s">
        <v>459</v>
      </c>
      <c r="I146" s="93"/>
      <c r="M146" s="208"/>
      <c r="N146" s="208"/>
      <c r="O146" s="208"/>
      <c r="P146" s="208"/>
      <c r="Q146" s="208"/>
      <c r="R146" s="208"/>
      <c r="S146" s="208"/>
      <c r="T146" s="208"/>
      <c r="U146" s="208"/>
      <c r="V146" s="208"/>
      <c r="W146" s="208"/>
      <c r="X146" s="208"/>
      <c r="Y146" s="208"/>
      <c r="Z146" s="208"/>
      <c r="AA146" s="208"/>
      <c r="AB146" s="208"/>
      <c r="AC146" s="208"/>
      <c r="AD146" s="208"/>
    </row>
    <row r="147" spans="2:30" s="15" customFormat="1" ht="18.75" customHeight="1" x14ac:dyDescent="0.25">
      <c r="B147" s="34"/>
      <c r="C147" s="12" t="s">
        <v>543</v>
      </c>
      <c r="D147" s="13" t="s">
        <v>544</v>
      </c>
      <c r="E147" s="9">
        <v>768.54</v>
      </c>
      <c r="F147" s="106"/>
      <c r="G147" s="192" t="s">
        <v>459</v>
      </c>
      <c r="I147" s="93"/>
      <c r="M147" s="208"/>
      <c r="N147" s="208"/>
      <c r="O147" s="208"/>
      <c r="P147" s="208"/>
      <c r="Q147" s="208"/>
      <c r="R147" s="208"/>
      <c r="S147" s="208"/>
      <c r="T147" s="208"/>
      <c r="U147" s="208"/>
      <c r="V147" s="208"/>
      <c r="W147" s="208"/>
      <c r="X147" s="208"/>
      <c r="Y147" s="208"/>
      <c r="Z147" s="208"/>
      <c r="AA147" s="208"/>
      <c r="AB147" s="208"/>
      <c r="AC147" s="208"/>
      <c r="AD147" s="208"/>
    </row>
    <row r="148" spans="2:30" s="15" customFormat="1" ht="18.75" customHeight="1" x14ac:dyDescent="0.25">
      <c r="B148" s="34"/>
      <c r="C148" s="109" t="s">
        <v>238</v>
      </c>
      <c r="D148" s="110" t="s">
        <v>239</v>
      </c>
      <c r="E148" s="49">
        <f>SUM(E149:E154)</f>
        <v>6</v>
      </c>
      <c r="F148" s="106"/>
      <c r="G148" s="231" t="s">
        <v>458</v>
      </c>
      <c r="I148" s="93"/>
      <c r="M148" s="208"/>
      <c r="N148" s="208"/>
      <c r="O148" s="208"/>
      <c r="P148" s="208"/>
      <c r="Q148" s="208"/>
      <c r="R148" s="208"/>
      <c r="S148" s="208"/>
      <c r="T148" s="208"/>
      <c r="U148" s="208"/>
      <c r="V148" s="208"/>
      <c r="W148" s="208"/>
      <c r="X148" s="208"/>
      <c r="Y148" s="208"/>
      <c r="Z148" s="208"/>
      <c r="AA148" s="208"/>
      <c r="AB148" s="208"/>
      <c r="AC148" s="208"/>
      <c r="AD148" s="208"/>
    </row>
    <row r="149" spans="2:30" s="15" customFormat="1" ht="18.75" customHeight="1" x14ac:dyDescent="0.25">
      <c r="B149" s="34"/>
      <c r="C149" s="14" t="s">
        <v>240</v>
      </c>
      <c r="D149" s="13" t="s">
        <v>243</v>
      </c>
      <c r="E149" s="9">
        <v>1</v>
      </c>
      <c r="F149" s="106"/>
      <c r="G149" s="192" t="s">
        <v>459</v>
      </c>
      <c r="I149" s="93"/>
      <c r="M149" s="208"/>
      <c r="N149" s="208"/>
      <c r="O149" s="208"/>
      <c r="P149" s="208"/>
      <c r="Q149" s="208"/>
      <c r="R149" s="208"/>
      <c r="S149" s="208"/>
      <c r="T149" s="208"/>
      <c r="U149" s="208"/>
      <c r="V149" s="208"/>
      <c r="W149" s="208"/>
      <c r="X149" s="208"/>
      <c r="Y149" s="208"/>
      <c r="Z149" s="208"/>
      <c r="AA149" s="208"/>
      <c r="AB149" s="208"/>
      <c r="AC149" s="208"/>
      <c r="AD149" s="208"/>
    </row>
    <row r="150" spans="2:30" s="15" customFormat="1" ht="18.75" customHeight="1" x14ac:dyDescent="0.25">
      <c r="B150" s="34"/>
      <c r="C150" s="14" t="s">
        <v>241</v>
      </c>
      <c r="D150" s="13" t="s">
        <v>246</v>
      </c>
      <c r="E150" s="9">
        <v>1</v>
      </c>
      <c r="F150" s="106"/>
      <c r="G150" s="192" t="s">
        <v>459</v>
      </c>
      <c r="I150" s="93"/>
      <c r="M150" s="208"/>
      <c r="N150" s="208"/>
      <c r="O150" s="208"/>
      <c r="P150" s="208"/>
      <c r="Q150" s="208"/>
      <c r="R150" s="208"/>
      <c r="S150" s="208"/>
      <c r="T150" s="208"/>
      <c r="U150" s="208"/>
      <c r="V150" s="208"/>
      <c r="W150" s="208"/>
      <c r="X150" s="208"/>
      <c r="Y150" s="208"/>
      <c r="Z150" s="208"/>
      <c r="AA150" s="208"/>
      <c r="AB150" s="208"/>
      <c r="AC150" s="208"/>
      <c r="AD150" s="208"/>
    </row>
    <row r="151" spans="2:30" s="15" customFormat="1" ht="18.75" customHeight="1" x14ac:dyDescent="0.25">
      <c r="B151" s="34"/>
      <c r="C151" s="14" t="s">
        <v>242</v>
      </c>
      <c r="D151" s="13" t="s">
        <v>545</v>
      </c>
      <c r="E151" s="9">
        <v>1</v>
      </c>
      <c r="F151" s="106"/>
      <c r="G151" s="192" t="s">
        <v>459</v>
      </c>
      <c r="I151" s="93"/>
      <c r="M151" s="208"/>
      <c r="N151" s="208"/>
      <c r="O151" s="208"/>
      <c r="P151" s="208"/>
      <c r="Q151" s="208"/>
      <c r="R151" s="208"/>
      <c r="S151" s="208"/>
      <c r="T151" s="208"/>
      <c r="U151" s="208"/>
      <c r="V151" s="208"/>
      <c r="W151" s="208"/>
      <c r="X151" s="208"/>
      <c r="Y151" s="208"/>
      <c r="Z151" s="208"/>
      <c r="AA151" s="208"/>
      <c r="AB151" s="208"/>
      <c r="AC151" s="208"/>
      <c r="AD151" s="208"/>
    </row>
    <row r="152" spans="2:30" s="15" customFormat="1" ht="18.75" customHeight="1" x14ac:dyDescent="0.25">
      <c r="B152" s="34"/>
      <c r="C152" s="14" t="s">
        <v>244</v>
      </c>
      <c r="D152" s="13" t="s">
        <v>546</v>
      </c>
      <c r="E152" s="9">
        <v>1</v>
      </c>
      <c r="F152" s="106"/>
      <c r="G152" s="192" t="s">
        <v>459</v>
      </c>
      <c r="I152" s="93"/>
      <c r="M152" s="208"/>
      <c r="N152" s="208"/>
      <c r="O152" s="208"/>
      <c r="P152" s="208"/>
      <c r="Q152" s="208"/>
      <c r="R152" s="208"/>
      <c r="S152" s="208"/>
      <c r="T152" s="208"/>
      <c r="U152" s="208"/>
      <c r="V152" s="208"/>
      <c r="W152" s="208"/>
      <c r="X152" s="208"/>
      <c r="Y152" s="208"/>
      <c r="Z152" s="208"/>
      <c r="AA152" s="208"/>
      <c r="AB152" s="208"/>
      <c r="AC152" s="208"/>
      <c r="AD152" s="208"/>
    </row>
    <row r="153" spans="2:30" s="15" customFormat="1" ht="18.75" customHeight="1" x14ac:dyDescent="0.25">
      <c r="B153" s="34"/>
      <c r="C153" s="14" t="s">
        <v>245</v>
      </c>
      <c r="D153" s="13" t="s">
        <v>248</v>
      </c>
      <c r="E153" s="9">
        <v>1</v>
      </c>
      <c r="F153" s="106"/>
      <c r="G153" s="192" t="s">
        <v>459</v>
      </c>
      <c r="I153" s="93"/>
      <c r="M153" s="208"/>
      <c r="N153" s="208"/>
      <c r="O153" s="208"/>
      <c r="P153" s="208"/>
      <c r="Q153" s="208"/>
      <c r="R153" s="208"/>
      <c r="S153" s="208"/>
      <c r="T153" s="208"/>
      <c r="U153" s="208"/>
      <c r="V153" s="208"/>
      <c r="W153" s="208"/>
      <c r="X153" s="208"/>
      <c r="Y153" s="208"/>
      <c r="Z153" s="208"/>
      <c r="AA153" s="208"/>
      <c r="AB153" s="208"/>
      <c r="AC153" s="208"/>
      <c r="AD153" s="208"/>
    </row>
    <row r="154" spans="2:30" s="15" customFormat="1" ht="18.75" customHeight="1" x14ac:dyDescent="0.25">
      <c r="B154" s="34"/>
      <c r="C154" s="14" t="s">
        <v>247</v>
      </c>
      <c r="D154" s="13" t="s">
        <v>249</v>
      </c>
      <c r="E154" s="9">
        <v>1</v>
      </c>
      <c r="F154" s="106"/>
      <c r="G154" s="192" t="s">
        <v>459</v>
      </c>
      <c r="I154" s="93"/>
      <c r="M154" s="208"/>
      <c r="N154" s="208"/>
      <c r="O154" s="208"/>
      <c r="P154" s="208"/>
      <c r="Q154" s="208"/>
      <c r="R154" s="208"/>
      <c r="S154" s="208"/>
      <c r="T154" s="208"/>
      <c r="U154" s="208"/>
      <c r="V154" s="208"/>
      <c r="W154" s="208"/>
      <c r="X154" s="208"/>
      <c r="Y154" s="208"/>
      <c r="Z154" s="208"/>
      <c r="AA154" s="208"/>
      <c r="AB154" s="208"/>
      <c r="AC154" s="208"/>
      <c r="AD154" s="208"/>
    </row>
    <row r="155" spans="2:30" s="15" customFormat="1" ht="18.75" customHeight="1" x14ac:dyDescent="0.25">
      <c r="B155" s="34"/>
      <c r="C155" s="109" t="s">
        <v>250</v>
      </c>
      <c r="D155" s="110" t="s">
        <v>251</v>
      </c>
      <c r="E155" s="49">
        <f>SUM(E156:E164)</f>
        <v>9</v>
      </c>
      <c r="F155" s="106"/>
      <c r="G155" s="231" t="s">
        <v>458</v>
      </c>
      <c r="I155" s="93"/>
      <c r="M155" s="208"/>
      <c r="N155" s="208"/>
      <c r="O155" s="208"/>
      <c r="P155" s="208"/>
      <c r="Q155" s="208"/>
      <c r="R155" s="208"/>
      <c r="S155" s="208"/>
      <c r="T155" s="208"/>
      <c r="U155" s="208"/>
      <c r="V155" s="208"/>
      <c r="W155" s="208"/>
      <c r="X155" s="208"/>
      <c r="Y155" s="208"/>
      <c r="Z155" s="208"/>
      <c r="AA155" s="208"/>
      <c r="AB155" s="208"/>
      <c r="AC155" s="208"/>
      <c r="AD155" s="208"/>
    </row>
    <row r="156" spans="2:30" s="15" customFormat="1" ht="18.75" customHeight="1" x14ac:dyDescent="0.25">
      <c r="B156" s="34"/>
      <c r="C156" s="12" t="s">
        <v>252</v>
      </c>
      <c r="D156" s="13" t="s">
        <v>253</v>
      </c>
      <c r="E156" s="9">
        <v>1</v>
      </c>
      <c r="F156" s="106"/>
      <c r="G156" s="192" t="s">
        <v>459</v>
      </c>
      <c r="I156" s="93"/>
      <c r="M156" s="208"/>
      <c r="N156" s="208"/>
      <c r="O156" s="208"/>
      <c r="P156" s="208"/>
      <c r="Q156" s="208"/>
      <c r="R156" s="208"/>
      <c r="S156" s="208"/>
      <c r="T156" s="208"/>
      <c r="U156" s="208"/>
      <c r="V156" s="208"/>
      <c r="W156" s="208"/>
      <c r="X156" s="208"/>
      <c r="Y156" s="208"/>
      <c r="Z156" s="208"/>
      <c r="AA156" s="208"/>
      <c r="AB156" s="208"/>
      <c r="AC156" s="208"/>
      <c r="AD156" s="208"/>
    </row>
    <row r="157" spans="2:30" s="15" customFormat="1" ht="18.75" customHeight="1" x14ac:dyDescent="0.25">
      <c r="B157" s="34"/>
      <c r="C157" s="12" t="s">
        <v>254</v>
      </c>
      <c r="D157" s="13" t="s">
        <v>255</v>
      </c>
      <c r="E157" s="9">
        <v>1</v>
      </c>
      <c r="F157" s="106"/>
      <c r="G157" s="192" t="s">
        <v>459</v>
      </c>
      <c r="I157" s="93"/>
      <c r="M157" s="208"/>
      <c r="N157" s="208"/>
      <c r="O157" s="208"/>
      <c r="P157" s="208"/>
      <c r="Q157" s="208"/>
      <c r="R157" s="208"/>
      <c r="S157" s="208"/>
      <c r="T157" s="208"/>
      <c r="U157" s="208"/>
      <c r="V157" s="208"/>
      <c r="W157" s="208"/>
      <c r="X157" s="208"/>
      <c r="Y157" s="208"/>
      <c r="Z157" s="208"/>
      <c r="AA157" s="208"/>
      <c r="AB157" s="208"/>
      <c r="AC157" s="208"/>
      <c r="AD157" s="208"/>
    </row>
    <row r="158" spans="2:30" s="15" customFormat="1" ht="18.75" customHeight="1" x14ac:dyDescent="0.25">
      <c r="B158" s="34"/>
      <c r="C158" s="12" t="s">
        <v>256</v>
      </c>
      <c r="D158" s="13" t="s">
        <v>257</v>
      </c>
      <c r="E158" s="9">
        <v>1</v>
      </c>
      <c r="F158" s="106"/>
      <c r="G158" s="192" t="s">
        <v>459</v>
      </c>
      <c r="I158" s="93"/>
      <c r="M158" s="208"/>
      <c r="N158" s="208"/>
      <c r="O158" s="208"/>
      <c r="P158" s="208"/>
      <c r="Q158" s="208"/>
      <c r="R158" s="208"/>
      <c r="S158" s="208"/>
      <c r="T158" s="208"/>
      <c r="U158" s="208"/>
      <c r="V158" s="208"/>
      <c r="W158" s="208"/>
      <c r="X158" s="208"/>
      <c r="Y158" s="208"/>
      <c r="Z158" s="208"/>
      <c r="AA158" s="208"/>
      <c r="AB158" s="208"/>
      <c r="AC158" s="208"/>
      <c r="AD158" s="208"/>
    </row>
    <row r="159" spans="2:30" s="15" customFormat="1" ht="18.75" customHeight="1" x14ac:dyDescent="0.25">
      <c r="B159" s="34"/>
      <c r="C159" s="12" t="s">
        <v>258</v>
      </c>
      <c r="D159" s="13" t="s">
        <v>259</v>
      </c>
      <c r="E159" s="9">
        <v>1</v>
      </c>
      <c r="F159" s="106"/>
      <c r="G159" s="192" t="s">
        <v>459</v>
      </c>
      <c r="I159" s="93"/>
      <c r="M159" s="208"/>
      <c r="N159" s="208"/>
      <c r="O159" s="208"/>
      <c r="P159" s="208"/>
      <c r="Q159" s="208"/>
      <c r="R159" s="208"/>
      <c r="S159" s="208"/>
      <c r="T159" s="208"/>
      <c r="U159" s="208"/>
      <c r="V159" s="208"/>
      <c r="W159" s="208"/>
      <c r="X159" s="208"/>
      <c r="Y159" s="208"/>
      <c r="Z159" s="208"/>
      <c r="AA159" s="208"/>
      <c r="AB159" s="208"/>
      <c r="AC159" s="208"/>
      <c r="AD159" s="208"/>
    </row>
    <row r="160" spans="2:30" s="15" customFormat="1" ht="18.75" customHeight="1" x14ac:dyDescent="0.25">
      <c r="B160" s="34"/>
      <c r="C160" s="12" t="s">
        <v>260</v>
      </c>
      <c r="D160" s="13" t="s">
        <v>261</v>
      </c>
      <c r="E160" s="9">
        <v>1</v>
      </c>
      <c r="F160" s="106"/>
      <c r="G160" s="192" t="s">
        <v>459</v>
      </c>
      <c r="I160" s="93"/>
      <c r="M160" s="208"/>
      <c r="N160" s="208"/>
      <c r="O160" s="208"/>
      <c r="P160" s="208"/>
      <c r="Q160" s="208"/>
      <c r="R160" s="208"/>
      <c r="S160" s="208"/>
      <c r="T160" s="208"/>
      <c r="U160" s="208"/>
      <c r="V160" s="208"/>
      <c r="W160" s="208"/>
      <c r="X160" s="208"/>
      <c r="Y160" s="208"/>
      <c r="Z160" s="208"/>
      <c r="AA160" s="208"/>
      <c r="AB160" s="208"/>
      <c r="AC160" s="208"/>
      <c r="AD160" s="208"/>
    </row>
    <row r="161" spans="2:30" s="15" customFormat="1" ht="18.75" customHeight="1" x14ac:dyDescent="0.25">
      <c r="B161" s="34"/>
      <c r="C161" s="12" t="s">
        <v>262</v>
      </c>
      <c r="D161" s="13" t="s">
        <v>263</v>
      </c>
      <c r="E161" s="9">
        <v>1</v>
      </c>
      <c r="F161" s="106"/>
      <c r="G161" s="192" t="s">
        <v>459</v>
      </c>
      <c r="I161" s="93"/>
      <c r="M161" s="208"/>
      <c r="N161" s="208"/>
      <c r="O161" s="208"/>
      <c r="P161" s="208"/>
      <c r="Q161" s="208"/>
      <c r="R161" s="208"/>
      <c r="S161" s="208"/>
      <c r="T161" s="208"/>
      <c r="U161" s="208"/>
      <c r="V161" s="208"/>
      <c r="W161" s="208"/>
      <c r="X161" s="208"/>
      <c r="Y161" s="208"/>
      <c r="Z161" s="208"/>
      <c r="AA161" s="208"/>
      <c r="AB161" s="208"/>
      <c r="AC161" s="208"/>
      <c r="AD161" s="208"/>
    </row>
    <row r="162" spans="2:30" s="15" customFormat="1" ht="18.75" customHeight="1" x14ac:dyDescent="0.25">
      <c r="B162" s="34"/>
      <c r="C162" s="12" t="s">
        <v>264</v>
      </c>
      <c r="D162" s="13" t="s">
        <v>265</v>
      </c>
      <c r="E162" s="9">
        <v>1</v>
      </c>
      <c r="F162" s="106"/>
      <c r="G162" s="192" t="s">
        <v>459</v>
      </c>
      <c r="I162" s="93"/>
      <c r="M162" s="208"/>
      <c r="N162" s="208"/>
      <c r="O162" s="208"/>
      <c r="P162" s="208"/>
      <c r="Q162" s="208"/>
      <c r="R162" s="208"/>
      <c r="S162" s="208"/>
      <c r="T162" s="208"/>
      <c r="U162" s="208"/>
      <c r="V162" s="208"/>
      <c r="W162" s="208"/>
      <c r="X162" s="208"/>
      <c r="Y162" s="208"/>
      <c r="Z162" s="208"/>
      <c r="AA162" s="208"/>
      <c r="AB162" s="208"/>
      <c r="AC162" s="208"/>
      <c r="AD162" s="208"/>
    </row>
    <row r="163" spans="2:30" s="15" customFormat="1" ht="18.75" customHeight="1" x14ac:dyDescent="0.25">
      <c r="B163" s="34"/>
      <c r="C163" s="12" t="s">
        <v>266</v>
      </c>
      <c r="D163" s="13" t="s">
        <v>267</v>
      </c>
      <c r="E163" s="9">
        <v>1</v>
      </c>
      <c r="F163" s="106"/>
      <c r="G163" s="192" t="s">
        <v>459</v>
      </c>
      <c r="I163" s="93"/>
      <c r="M163" s="208"/>
      <c r="N163" s="208"/>
      <c r="O163" s="208"/>
      <c r="P163" s="208"/>
      <c r="Q163" s="208"/>
      <c r="R163" s="208"/>
      <c r="S163" s="208"/>
      <c r="T163" s="208"/>
      <c r="U163" s="208"/>
      <c r="V163" s="208"/>
      <c r="W163" s="208"/>
      <c r="X163" s="208"/>
      <c r="Y163" s="208"/>
      <c r="Z163" s="208"/>
      <c r="AA163" s="208"/>
      <c r="AB163" s="208"/>
      <c r="AC163" s="208"/>
      <c r="AD163" s="208"/>
    </row>
    <row r="164" spans="2:30" s="15" customFormat="1" ht="18.75" customHeight="1" x14ac:dyDescent="0.25">
      <c r="B164" s="34"/>
      <c r="C164" s="12" t="s">
        <v>268</v>
      </c>
      <c r="D164" s="13" t="s">
        <v>269</v>
      </c>
      <c r="E164" s="9">
        <v>1</v>
      </c>
      <c r="F164" s="106"/>
      <c r="G164" s="192" t="s">
        <v>459</v>
      </c>
      <c r="I164" s="93"/>
      <c r="M164" s="208"/>
      <c r="N164" s="208"/>
      <c r="O164" s="208"/>
      <c r="P164" s="208"/>
      <c r="Q164" s="208"/>
      <c r="R164" s="208"/>
      <c r="S164" s="208"/>
      <c r="T164" s="208"/>
      <c r="U164" s="208"/>
      <c r="V164" s="208"/>
      <c r="W164" s="208"/>
      <c r="X164" s="208"/>
      <c r="Y164" s="208"/>
      <c r="Z164" s="208"/>
      <c r="AA164" s="208"/>
      <c r="AB164" s="208"/>
      <c r="AC164" s="208"/>
      <c r="AD164" s="208"/>
    </row>
    <row r="165" spans="2:30" s="15" customFormat="1" ht="18.75" customHeight="1" x14ac:dyDescent="0.25">
      <c r="B165" s="34"/>
      <c r="C165" s="109" t="s">
        <v>270</v>
      </c>
      <c r="D165" s="110" t="s">
        <v>271</v>
      </c>
      <c r="E165" s="49">
        <f>SUM(E166:E173)</f>
        <v>9007</v>
      </c>
      <c r="F165" s="106"/>
      <c r="G165" s="231" t="s">
        <v>458</v>
      </c>
      <c r="I165" s="93"/>
      <c r="M165" s="208"/>
      <c r="N165" s="208"/>
      <c r="O165" s="208"/>
      <c r="P165" s="208"/>
      <c r="Q165" s="208"/>
      <c r="R165" s="208"/>
      <c r="S165" s="208"/>
      <c r="T165" s="208"/>
      <c r="U165" s="208"/>
      <c r="V165" s="208"/>
      <c r="W165" s="208"/>
      <c r="X165" s="208"/>
      <c r="Y165" s="208"/>
      <c r="Z165" s="208"/>
      <c r="AA165" s="208"/>
      <c r="AB165" s="208"/>
      <c r="AC165" s="208"/>
      <c r="AD165" s="208"/>
    </row>
    <row r="166" spans="2:30" s="15" customFormat="1" ht="18.75" customHeight="1" x14ac:dyDescent="0.25">
      <c r="B166" s="34"/>
      <c r="C166" s="12" t="s">
        <v>272</v>
      </c>
      <c r="D166" s="13" t="s">
        <v>547</v>
      </c>
      <c r="E166" s="9">
        <v>1</v>
      </c>
      <c r="F166" s="106"/>
      <c r="G166" s="192" t="s">
        <v>459</v>
      </c>
      <c r="I166" s="93"/>
      <c r="M166" s="208"/>
      <c r="N166" s="208"/>
      <c r="O166" s="208"/>
      <c r="P166" s="208"/>
      <c r="Q166" s="208"/>
      <c r="R166" s="208"/>
      <c r="S166" s="208"/>
      <c r="T166" s="208"/>
      <c r="U166" s="208"/>
      <c r="V166" s="208"/>
      <c r="W166" s="208"/>
      <c r="X166" s="208"/>
      <c r="Y166" s="208"/>
      <c r="Z166" s="208"/>
      <c r="AA166" s="208"/>
      <c r="AB166" s="208"/>
      <c r="AC166" s="208"/>
      <c r="AD166" s="208"/>
    </row>
    <row r="167" spans="2:30" s="15" customFormat="1" ht="18.75" customHeight="1" x14ac:dyDescent="0.25">
      <c r="B167" s="34"/>
      <c r="C167" s="12" t="s">
        <v>273</v>
      </c>
      <c r="D167" s="13" t="s">
        <v>548</v>
      </c>
      <c r="E167" s="9">
        <v>9000</v>
      </c>
      <c r="F167" s="106"/>
      <c r="G167" s="192" t="s">
        <v>459</v>
      </c>
      <c r="I167" s="93"/>
      <c r="M167" s="208"/>
      <c r="N167" s="208"/>
      <c r="O167" s="208"/>
      <c r="P167" s="208"/>
      <c r="Q167" s="208"/>
      <c r="R167" s="208"/>
      <c r="S167" s="208"/>
      <c r="T167" s="208"/>
      <c r="U167" s="208"/>
      <c r="V167" s="208"/>
      <c r="W167" s="208"/>
      <c r="X167" s="208"/>
      <c r="Y167" s="208"/>
      <c r="Z167" s="208"/>
      <c r="AA167" s="208"/>
      <c r="AB167" s="208"/>
      <c r="AC167" s="208"/>
      <c r="AD167" s="208"/>
    </row>
    <row r="168" spans="2:30" s="15" customFormat="1" ht="18.75" customHeight="1" x14ac:dyDescent="0.25">
      <c r="B168" s="34"/>
      <c r="C168" s="12" t="s">
        <v>274</v>
      </c>
      <c r="D168" s="13" t="s">
        <v>549</v>
      </c>
      <c r="E168" s="9">
        <v>1</v>
      </c>
      <c r="F168" s="106"/>
      <c r="G168" s="192" t="s">
        <v>459</v>
      </c>
      <c r="I168" s="93"/>
      <c r="M168" s="208"/>
      <c r="N168" s="208"/>
      <c r="O168" s="208"/>
      <c r="P168" s="208"/>
      <c r="Q168" s="208"/>
      <c r="R168" s="208"/>
      <c r="S168" s="208"/>
      <c r="T168" s="208"/>
      <c r="U168" s="208"/>
      <c r="V168" s="208"/>
      <c r="W168" s="208"/>
      <c r="X168" s="208"/>
      <c r="Y168" s="208"/>
      <c r="Z168" s="208"/>
      <c r="AA168" s="208"/>
      <c r="AB168" s="208"/>
      <c r="AC168" s="208"/>
      <c r="AD168" s="208"/>
    </row>
    <row r="169" spans="2:30" s="15" customFormat="1" ht="18.75" customHeight="1" x14ac:dyDescent="0.25">
      <c r="B169" s="34"/>
      <c r="C169" s="12" t="s">
        <v>275</v>
      </c>
      <c r="D169" s="13" t="s">
        <v>276</v>
      </c>
      <c r="E169" s="9">
        <v>1</v>
      </c>
      <c r="F169" s="106"/>
      <c r="G169" s="192" t="s">
        <v>459</v>
      </c>
      <c r="I169" s="93"/>
      <c r="M169" s="208"/>
      <c r="N169" s="208"/>
      <c r="O169" s="208"/>
      <c r="P169" s="208"/>
      <c r="Q169" s="208"/>
      <c r="R169" s="208"/>
      <c r="S169" s="208"/>
      <c r="T169" s="208"/>
      <c r="U169" s="208"/>
      <c r="V169" s="208"/>
      <c r="W169" s="208"/>
      <c r="X169" s="208"/>
      <c r="Y169" s="208"/>
      <c r="Z169" s="208"/>
      <c r="AA169" s="208"/>
      <c r="AB169" s="208"/>
      <c r="AC169" s="208"/>
      <c r="AD169" s="208"/>
    </row>
    <row r="170" spans="2:30" s="15" customFormat="1" ht="18.75" customHeight="1" x14ac:dyDescent="0.25">
      <c r="B170" s="34"/>
      <c r="C170" s="12" t="s">
        <v>277</v>
      </c>
      <c r="D170" s="13" t="s">
        <v>278</v>
      </c>
      <c r="E170" s="9">
        <v>1</v>
      </c>
      <c r="F170" s="106"/>
      <c r="G170" s="192" t="s">
        <v>459</v>
      </c>
      <c r="I170" s="93"/>
      <c r="M170" s="208"/>
      <c r="N170" s="208"/>
      <c r="O170" s="208"/>
      <c r="P170" s="208"/>
      <c r="Q170" s="208"/>
      <c r="R170" s="208"/>
      <c r="S170" s="208"/>
      <c r="T170" s="208"/>
      <c r="U170" s="208"/>
      <c r="V170" s="208"/>
      <c r="W170" s="208"/>
      <c r="X170" s="208"/>
      <c r="Y170" s="208"/>
      <c r="Z170" s="208"/>
      <c r="AA170" s="208"/>
      <c r="AB170" s="208"/>
      <c r="AC170" s="208"/>
      <c r="AD170" s="208"/>
    </row>
    <row r="171" spans="2:30" s="15" customFormat="1" ht="18.75" customHeight="1" x14ac:dyDescent="0.25">
      <c r="B171" s="34"/>
      <c r="C171" s="12" t="s">
        <v>279</v>
      </c>
      <c r="D171" s="13" t="s">
        <v>280</v>
      </c>
      <c r="E171" s="9">
        <v>1</v>
      </c>
      <c r="F171" s="106"/>
      <c r="G171" s="192" t="s">
        <v>459</v>
      </c>
      <c r="I171" s="93"/>
      <c r="M171" s="208"/>
      <c r="N171" s="208"/>
      <c r="O171" s="208"/>
      <c r="P171" s="208"/>
      <c r="Q171" s="208"/>
      <c r="R171" s="208"/>
      <c r="S171" s="208"/>
      <c r="T171" s="208"/>
      <c r="U171" s="208"/>
      <c r="V171" s="208"/>
      <c r="W171" s="208"/>
      <c r="X171" s="208"/>
      <c r="Y171" s="208"/>
      <c r="Z171" s="208"/>
      <c r="AA171" s="208"/>
      <c r="AB171" s="208"/>
      <c r="AC171" s="208"/>
      <c r="AD171" s="208"/>
    </row>
    <row r="172" spans="2:30" s="15" customFormat="1" ht="18.75" customHeight="1" x14ac:dyDescent="0.25">
      <c r="B172" s="34"/>
      <c r="C172" s="12" t="s">
        <v>281</v>
      </c>
      <c r="D172" s="13" t="s">
        <v>282</v>
      </c>
      <c r="E172" s="9">
        <v>1</v>
      </c>
      <c r="F172" s="106"/>
      <c r="G172" s="192" t="s">
        <v>459</v>
      </c>
      <c r="I172" s="93"/>
      <c r="M172" s="208"/>
      <c r="N172" s="208"/>
      <c r="O172" s="208"/>
      <c r="P172" s="208"/>
      <c r="Q172" s="208"/>
      <c r="R172" s="208"/>
      <c r="S172" s="208"/>
      <c r="T172" s="208"/>
      <c r="U172" s="208"/>
      <c r="V172" s="208"/>
      <c r="W172" s="208"/>
      <c r="X172" s="208"/>
      <c r="Y172" s="208"/>
      <c r="Z172" s="208"/>
      <c r="AA172" s="208"/>
      <c r="AB172" s="208"/>
      <c r="AC172" s="208"/>
      <c r="AD172" s="208"/>
    </row>
    <row r="173" spans="2:30" s="15" customFormat="1" ht="18.75" customHeight="1" x14ac:dyDescent="0.25">
      <c r="B173" s="34"/>
      <c r="C173" s="12" t="s">
        <v>283</v>
      </c>
      <c r="D173" s="13" t="s">
        <v>284</v>
      </c>
      <c r="E173" s="9">
        <v>1</v>
      </c>
      <c r="F173" s="106"/>
      <c r="G173" s="192" t="s">
        <v>459</v>
      </c>
      <c r="I173" s="93"/>
      <c r="M173" s="208"/>
      <c r="N173" s="208"/>
      <c r="O173" s="208"/>
      <c r="P173" s="208"/>
      <c r="Q173" s="208"/>
      <c r="R173" s="208"/>
      <c r="S173" s="208"/>
      <c r="T173" s="208"/>
      <c r="U173" s="208"/>
      <c r="V173" s="208"/>
      <c r="W173" s="208"/>
      <c r="X173" s="208"/>
      <c r="Y173" s="208"/>
      <c r="Z173" s="208"/>
      <c r="AA173" s="208"/>
      <c r="AB173" s="208"/>
      <c r="AC173" s="208"/>
      <c r="AD173" s="208"/>
    </row>
    <row r="174" spans="2:30" s="15" customFormat="1" ht="18.75" customHeight="1" x14ac:dyDescent="0.25">
      <c r="B174" s="34"/>
      <c r="C174" s="109" t="s">
        <v>285</v>
      </c>
      <c r="D174" s="110" t="s">
        <v>286</v>
      </c>
      <c r="E174" s="49">
        <f>SUM(E175:E182)</f>
        <v>8</v>
      </c>
      <c r="F174" s="106"/>
      <c r="G174" s="231" t="s">
        <v>458</v>
      </c>
      <c r="I174" s="93"/>
      <c r="M174" s="208"/>
      <c r="N174" s="208"/>
      <c r="O174" s="208"/>
      <c r="P174" s="208"/>
      <c r="Q174" s="208"/>
      <c r="R174" s="208"/>
      <c r="S174" s="208"/>
      <c r="T174" s="208"/>
      <c r="U174" s="208"/>
      <c r="V174" s="208"/>
      <c r="W174" s="208"/>
      <c r="X174" s="208"/>
      <c r="Y174" s="208"/>
      <c r="Z174" s="208"/>
      <c r="AA174" s="208"/>
      <c r="AB174" s="208"/>
      <c r="AC174" s="208"/>
      <c r="AD174" s="208"/>
    </row>
    <row r="175" spans="2:30" s="15" customFormat="1" ht="18.75" customHeight="1" x14ac:dyDescent="0.25">
      <c r="B175" s="34"/>
      <c r="C175" s="12" t="s">
        <v>287</v>
      </c>
      <c r="D175" s="13" t="s">
        <v>547</v>
      </c>
      <c r="E175" s="9">
        <v>1</v>
      </c>
      <c r="F175" s="106"/>
      <c r="G175" s="192" t="s">
        <v>459</v>
      </c>
      <c r="I175" s="93"/>
      <c r="M175" s="208"/>
      <c r="N175" s="208"/>
      <c r="O175" s="208"/>
      <c r="P175" s="208"/>
      <c r="Q175" s="208"/>
      <c r="R175" s="208"/>
      <c r="S175" s="208"/>
      <c r="T175" s="208"/>
      <c r="U175" s="208"/>
      <c r="V175" s="208"/>
      <c r="W175" s="208"/>
      <c r="X175" s="208"/>
      <c r="Y175" s="208"/>
      <c r="Z175" s="208"/>
      <c r="AA175" s="208"/>
      <c r="AB175" s="208"/>
      <c r="AC175" s="208"/>
      <c r="AD175" s="208"/>
    </row>
    <row r="176" spans="2:30" s="15" customFormat="1" ht="18.75" customHeight="1" x14ac:dyDescent="0.25">
      <c r="B176" s="34"/>
      <c r="C176" s="12" t="s">
        <v>288</v>
      </c>
      <c r="D176" s="13" t="s">
        <v>548</v>
      </c>
      <c r="E176" s="9">
        <v>1</v>
      </c>
      <c r="F176" s="106"/>
      <c r="G176" s="192" t="s">
        <v>459</v>
      </c>
      <c r="I176" s="93"/>
      <c r="M176" s="208"/>
      <c r="N176" s="208"/>
      <c r="O176" s="208"/>
      <c r="P176" s="208"/>
      <c r="Q176" s="208"/>
      <c r="R176" s="208"/>
      <c r="S176" s="208"/>
      <c r="T176" s="208"/>
      <c r="U176" s="208"/>
      <c r="V176" s="208"/>
      <c r="W176" s="208"/>
      <c r="X176" s="208"/>
      <c r="Y176" s="208"/>
      <c r="Z176" s="208"/>
      <c r="AA176" s="208"/>
      <c r="AB176" s="208"/>
      <c r="AC176" s="208"/>
      <c r="AD176" s="208"/>
    </row>
    <row r="177" spans="2:30" s="15" customFormat="1" ht="18.75" customHeight="1" x14ac:dyDescent="0.25">
      <c r="B177" s="34"/>
      <c r="C177" s="12" t="s">
        <v>289</v>
      </c>
      <c r="D177" s="13" t="s">
        <v>549</v>
      </c>
      <c r="E177" s="9">
        <v>1</v>
      </c>
      <c r="F177" s="106"/>
      <c r="G177" s="192" t="s">
        <v>459</v>
      </c>
      <c r="I177" s="93"/>
      <c r="M177" s="208"/>
      <c r="N177" s="208"/>
      <c r="O177" s="208"/>
      <c r="P177" s="208"/>
      <c r="Q177" s="208"/>
      <c r="R177" s="208"/>
      <c r="S177" s="208"/>
      <c r="T177" s="208"/>
      <c r="U177" s="208"/>
      <c r="V177" s="208"/>
      <c r="W177" s="208"/>
      <c r="X177" s="208"/>
      <c r="Y177" s="208"/>
      <c r="Z177" s="208"/>
      <c r="AA177" s="208"/>
      <c r="AB177" s="208"/>
      <c r="AC177" s="208"/>
      <c r="AD177" s="208"/>
    </row>
    <row r="178" spans="2:30" s="15" customFormat="1" ht="18.75" customHeight="1" x14ac:dyDescent="0.25">
      <c r="B178" s="34"/>
      <c r="C178" s="12" t="s">
        <v>290</v>
      </c>
      <c r="D178" s="13" t="s">
        <v>276</v>
      </c>
      <c r="E178" s="9">
        <v>1</v>
      </c>
      <c r="F178" s="106"/>
      <c r="G178" s="192" t="s">
        <v>459</v>
      </c>
      <c r="I178" s="93"/>
      <c r="M178" s="208"/>
      <c r="N178" s="208"/>
      <c r="O178" s="208"/>
      <c r="P178" s="208"/>
      <c r="Q178" s="208"/>
      <c r="R178" s="208"/>
      <c r="S178" s="208"/>
      <c r="T178" s="208"/>
      <c r="U178" s="208"/>
      <c r="V178" s="208"/>
      <c r="W178" s="208"/>
      <c r="X178" s="208"/>
      <c r="Y178" s="208"/>
      <c r="Z178" s="208"/>
      <c r="AA178" s="208"/>
      <c r="AB178" s="208"/>
      <c r="AC178" s="208"/>
      <c r="AD178" s="208"/>
    </row>
    <row r="179" spans="2:30" s="15" customFormat="1" ht="18.75" customHeight="1" x14ac:dyDescent="0.25">
      <c r="B179" s="34"/>
      <c r="C179" s="12" t="s">
        <v>291</v>
      </c>
      <c r="D179" s="13" t="s">
        <v>278</v>
      </c>
      <c r="E179" s="9">
        <v>1</v>
      </c>
      <c r="F179" s="106"/>
      <c r="G179" s="192" t="s">
        <v>459</v>
      </c>
      <c r="I179" s="93"/>
      <c r="M179" s="208"/>
      <c r="N179" s="208"/>
      <c r="O179" s="208"/>
      <c r="P179" s="208"/>
      <c r="Q179" s="208"/>
      <c r="R179" s="208"/>
      <c r="S179" s="208"/>
      <c r="T179" s="208"/>
      <c r="U179" s="208"/>
      <c r="V179" s="208"/>
      <c r="W179" s="208"/>
      <c r="X179" s="208"/>
      <c r="Y179" s="208"/>
      <c r="Z179" s="208"/>
      <c r="AA179" s="208"/>
      <c r="AB179" s="208"/>
      <c r="AC179" s="208"/>
      <c r="AD179" s="208"/>
    </row>
    <row r="180" spans="2:30" s="15" customFormat="1" ht="18.75" customHeight="1" x14ac:dyDescent="0.25">
      <c r="B180" s="34"/>
      <c r="C180" s="12" t="s">
        <v>292</v>
      </c>
      <c r="D180" s="13" t="s">
        <v>280</v>
      </c>
      <c r="E180" s="9">
        <v>1</v>
      </c>
      <c r="F180" s="106"/>
      <c r="G180" s="192" t="s">
        <v>459</v>
      </c>
      <c r="I180" s="93"/>
      <c r="M180" s="208"/>
      <c r="N180" s="208"/>
      <c r="O180" s="208"/>
      <c r="P180" s="208"/>
      <c r="Q180" s="208"/>
      <c r="R180" s="208"/>
      <c r="S180" s="208"/>
      <c r="T180" s="208"/>
      <c r="U180" s="208"/>
      <c r="V180" s="208"/>
      <c r="W180" s="208"/>
      <c r="X180" s="208"/>
      <c r="Y180" s="208"/>
      <c r="Z180" s="208"/>
      <c r="AA180" s="208"/>
      <c r="AB180" s="208"/>
      <c r="AC180" s="208"/>
      <c r="AD180" s="208"/>
    </row>
    <row r="181" spans="2:30" s="15" customFormat="1" ht="18.75" customHeight="1" x14ac:dyDescent="0.25">
      <c r="B181" s="34"/>
      <c r="C181" s="12" t="s">
        <v>293</v>
      </c>
      <c r="D181" s="13" t="s">
        <v>282</v>
      </c>
      <c r="E181" s="9">
        <v>1</v>
      </c>
      <c r="F181" s="106"/>
      <c r="G181" s="192" t="s">
        <v>459</v>
      </c>
      <c r="I181" s="93"/>
      <c r="M181" s="208"/>
      <c r="N181" s="208"/>
      <c r="O181" s="208"/>
      <c r="P181" s="208"/>
      <c r="Q181" s="208"/>
      <c r="R181" s="208"/>
      <c r="S181" s="208"/>
      <c r="T181" s="208"/>
      <c r="U181" s="208"/>
      <c r="V181" s="208"/>
      <c r="W181" s="208"/>
      <c r="X181" s="208"/>
      <c r="Y181" s="208"/>
      <c r="Z181" s="208"/>
      <c r="AA181" s="208"/>
      <c r="AB181" s="208"/>
      <c r="AC181" s="208"/>
      <c r="AD181" s="208"/>
    </row>
    <row r="182" spans="2:30" s="15" customFormat="1" ht="18.75" customHeight="1" x14ac:dyDescent="0.25">
      <c r="B182" s="34"/>
      <c r="C182" s="12" t="s">
        <v>294</v>
      </c>
      <c r="D182" s="13" t="s">
        <v>284</v>
      </c>
      <c r="E182" s="9">
        <v>1</v>
      </c>
      <c r="F182" s="106"/>
      <c r="G182" s="192" t="s">
        <v>459</v>
      </c>
      <c r="I182" s="93"/>
      <c r="M182" s="208"/>
      <c r="N182" s="208"/>
      <c r="O182" s="208"/>
      <c r="P182" s="208"/>
      <c r="Q182" s="208"/>
      <c r="R182" s="208"/>
      <c r="S182" s="208"/>
      <c r="T182" s="208"/>
      <c r="U182" s="208"/>
      <c r="V182" s="208"/>
      <c r="W182" s="208"/>
      <c r="X182" s="208"/>
      <c r="Y182" s="208"/>
      <c r="Z182" s="208"/>
      <c r="AA182" s="208"/>
      <c r="AB182" s="208"/>
      <c r="AC182" s="208"/>
      <c r="AD182" s="208"/>
    </row>
    <row r="183" spans="2:30" s="15" customFormat="1" ht="18.75" customHeight="1" x14ac:dyDescent="0.25">
      <c r="B183" s="34"/>
      <c r="C183" s="109" t="s">
        <v>295</v>
      </c>
      <c r="D183" s="110" t="s">
        <v>296</v>
      </c>
      <c r="E183" s="49">
        <f>SUM(E184:E191)</f>
        <v>54627</v>
      </c>
      <c r="F183" s="106"/>
      <c r="G183" s="231" t="s">
        <v>458</v>
      </c>
      <c r="I183" s="93"/>
      <c r="M183" s="208"/>
      <c r="N183" s="208"/>
      <c r="O183" s="208"/>
      <c r="P183" s="208"/>
      <c r="Q183" s="208"/>
      <c r="R183" s="208"/>
      <c r="S183" s="208"/>
      <c r="T183" s="208"/>
      <c r="U183" s="208"/>
      <c r="V183" s="208"/>
      <c r="W183" s="208"/>
      <c r="X183" s="208"/>
      <c r="Y183" s="208"/>
      <c r="Z183" s="208"/>
      <c r="AA183" s="208"/>
      <c r="AB183" s="208"/>
      <c r="AC183" s="208"/>
      <c r="AD183" s="208"/>
    </row>
    <row r="184" spans="2:30" s="15" customFormat="1" ht="18.75" customHeight="1" x14ac:dyDescent="0.25">
      <c r="B184" s="34"/>
      <c r="C184" s="12" t="s">
        <v>297</v>
      </c>
      <c r="D184" s="13" t="s">
        <v>547</v>
      </c>
      <c r="E184" s="9">
        <v>1</v>
      </c>
      <c r="F184" s="106"/>
      <c r="G184" s="192" t="s">
        <v>459</v>
      </c>
      <c r="I184" s="93"/>
      <c r="M184" s="208"/>
      <c r="N184" s="208"/>
      <c r="O184" s="208"/>
      <c r="P184" s="208"/>
      <c r="Q184" s="208"/>
      <c r="R184" s="208"/>
      <c r="S184" s="208"/>
      <c r="T184" s="208"/>
      <c r="U184" s="208"/>
      <c r="V184" s="208"/>
      <c r="W184" s="208"/>
      <c r="X184" s="208"/>
      <c r="Y184" s="208"/>
      <c r="Z184" s="208"/>
      <c r="AA184" s="208"/>
      <c r="AB184" s="208"/>
      <c r="AC184" s="208"/>
      <c r="AD184" s="208"/>
    </row>
    <row r="185" spans="2:30" s="15" customFormat="1" ht="18.75" customHeight="1" x14ac:dyDescent="0.25">
      <c r="B185" s="34"/>
      <c r="C185" s="12" t="s">
        <v>298</v>
      </c>
      <c r="D185" s="13" t="s">
        <v>548</v>
      </c>
      <c r="E185" s="9">
        <v>54620</v>
      </c>
      <c r="F185" s="106"/>
      <c r="G185" s="192" t="s">
        <v>459</v>
      </c>
      <c r="I185" s="93"/>
      <c r="M185" s="208"/>
      <c r="N185" s="208"/>
      <c r="O185" s="208"/>
      <c r="P185" s="208"/>
      <c r="Q185" s="208"/>
      <c r="R185" s="208"/>
      <c r="S185" s="208"/>
      <c r="T185" s="208"/>
      <c r="U185" s="208"/>
      <c r="V185" s="208"/>
      <c r="W185" s="208"/>
      <c r="X185" s="208"/>
      <c r="Y185" s="208"/>
      <c r="Z185" s="208"/>
      <c r="AA185" s="208"/>
      <c r="AB185" s="208"/>
      <c r="AC185" s="208"/>
      <c r="AD185" s="208"/>
    </row>
    <row r="186" spans="2:30" s="15" customFormat="1" ht="18.75" customHeight="1" x14ac:dyDescent="0.25">
      <c r="B186" s="34"/>
      <c r="C186" s="12" t="s">
        <v>299</v>
      </c>
      <c r="D186" s="13" t="s">
        <v>549</v>
      </c>
      <c r="E186" s="9">
        <v>1</v>
      </c>
      <c r="F186" s="106"/>
      <c r="G186" s="192" t="s">
        <v>459</v>
      </c>
      <c r="I186" s="93"/>
      <c r="M186" s="208"/>
      <c r="N186" s="208"/>
      <c r="O186" s="208"/>
      <c r="P186" s="208"/>
      <c r="Q186" s="208"/>
      <c r="R186" s="208"/>
      <c r="S186" s="208"/>
      <c r="T186" s="208"/>
      <c r="U186" s="208"/>
      <c r="V186" s="208"/>
      <c r="W186" s="208"/>
      <c r="X186" s="208"/>
      <c r="Y186" s="208"/>
      <c r="Z186" s="208"/>
      <c r="AA186" s="208"/>
      <c r="AB186" s="208"/>
      <c r="AC186" s="208"/>
      <c r="AD186" s="208"/>
    </row>
    <row r="187" spans="2:30" s="15" customFormat="1" ht="18.75" customHeight="1" x14ac:dyDescent="0.25">
      <c r="B187" s="34"/>
      <c r="C187" s="12" t="s">
        <v>300</v>
      </c>
      <c r="D187" s="13" t="s">
        <v>276</v>
      </c>
      <c r="E187" s="9">
        <v>1</v>
      </c>
      <c r="F187" s="106"/>
      <c r="G187" s="192" t="s">
        <v>459</v>
      </c>
      <c r="I187" s="93"/>
      <c r="M187" s="208"/>
      <c r="N187" s="208"/>
      <c r="O187" s="208"/>
      <c r="P187" s="208"/>
      <c r="Q187" s="208"/>
      <c r="R187" s="208"/>
      <c r="S187" s="208"/>
      <c r="T187" s="208"/>
      <c r="U187" s="208"/>
      <c r="V187" s="208"/>
      <c r="W187" s="208"/>
      <c r="X187" s="208"/>
      <c r="Y187" s="208"/>
      <c r="Z187" s="208"/>
      <c r="AA187" s="208"/>
      <c r="AB187" s="208"/>
      <c r="AC187" s="208"/>
      <c r="AD187" s="208"/>
    </row>
    <row r="188" spans="2:30" s="15" customFormat="1" ht="18.75" customHeight="1" x14ac:dyDescent="0.25">
      <c r="B188" s="34"/>
      <c r="C188" s="12" t="s">
        <v>301</v>
      </c>
      <c r="D188" s="13" t="s">
        <v>278</v>
      </c>
      <c r="E188" s="9">
        <v>1</v>
      </c>
      <c r="F188" s="106"/>
      <c r="G188" s="192" t="s">
        <v>459</v>
      </c>
      <c r="I188" s="93"/>
      <c r="M188" s="208"/>
      <c r="N188" s="208"/>
      <c r="O188" s="208"/>
      <c r="P188" s="208"/>
      <c r="Q188" s="208"/>
      <c r="R188" s="208"/>
      <c r="S188" s="208"/>
      <c r="T188" s="208"/>
      <c r="U188" s="208"/>
      <c r="V188" s="208"/>
      <c r="W188" s="208"/>
      <c r="X188" s="208"/>
      <c r="Y188" s="208"/>
      <c r="Z188" s="208"/>
      <c r="AA188" s="208"/>
      <c r="AB188" s="208"/>
      <c r="AC188" s="208"/>
      <c r="AD188" s="208"/>
    </row>
    <row r="189" spans="2:30" s="15" customFormat="1" ht="18.75" customHeight="1" x14ac:dyDescent="0.25">
      <c r="B189" s="34"/>
      <c r="C189" s="12" t="s">
        <v>302</v>
      </c>
      <c r="D189" s="13" t="s">
        <v>280</v>
      </c>
      <c r="E189" s="9">
        <v>1</v>
      </c>
      <c r="F189" s="106"/>
      <c r="G189" s="192" t="s">
        <v>459</v>
      </c>
      <c r="I189" s="93"/>
      <c r="M189" s="208"/>
      <c r="N189" s="208"/>
      <c r="O189" s="208"/>
      <c r="P189" s="208"/>
      <c r="Q189" s="208"/>
      <c r="R189" s="208"/>
      <c r="S189" s="208"/>
      <c r="T189" s="208"/>
      <c r="U189" s="208"/>
      <c r="V189" s="208"/>
      <c r="W189" s="208"/>
      <c r="X189" s="208"/>
      <c r="Y189" s="208"/>
      <c r="Z189" s="208"/>
      <c r="AA189" s="208"/>
      <c r="AB189" s="208"/>
      <c r="AC189" s="208"/>
      <c r="AD189" s="208"/>
    </row>
    <row r="190" spans="2:30" s="15" customFormat="1" ht="18.75" customHeight="1" x14ac:dyDescent="0.25">
      <c r="B190" s="34"/>
      <c r="C190" s="12" t="s">
        <v>303</v>
      </c>
      <c r="D190" s="13" t="s">
        <v>282</v>
      </c>
      <c r="E190" s="9">
        <v>1</v>
      </c>
      <c r="F190" s="106"/>
      <c r="G190" s="192" t="s">
        <v>459</v>
      </c>
      <c r="I190" s="93"/>
      <c r="M190" s="208"/>
      <c r="N190" s="208"/>
      <c r="O190" s="208"/>
      <c r="P190" s="208"/>
      <c r="Q190" s="208"/>
      <c r="R190" s="208"/>
      <c r="S190" s="208"/>
      <c r="T190" s="208"/>
      <c r="U190" s="208"/>
      <c r="V190" s="208"/>
      <c r="W190" s="208"/>
      <c r="X190" s="208"/>
      <c r="Y190" s="208"/>
      <c r="Z190" s="208"/>
      <c r="AA190" s="208"/>
      <c r="AB190" s="208"/>
      <c r="AC190" s="208"/>
      <c r="AD190" s="208"/>
    </row>
    <row r="191" spans="2:30" s="15" customFormat="1" ht="18.75" customHeight="1" x14ac:dyDescent="0.25">
      <c r="B191" s="34"/>
      <c r="C191" s="12" t="s">
        <v>304</v>
      </c>
      <c r="D191" s="13" t="s">
        <v>284</v>
      </c>
      <c r="E191" s="9">
        <v>1</v>
      </c>
      <c r="F191" s="106"/>
      <c r="G191" s="192" t="s">
        <v>459</v>
      </c>
      <c r="I191" s="93"/>
      <c r="M191" s="208"/>
      <c r="N191" s="208"/>
      <c r="O191" s="208"/>
      <c r="P191" s="208"/>
      <c r="Q191" s="208"/>
      <c r="R191" s="208"/>
      <c r="S191" s="208"/>
      <c r="T191" s="208"/>
      <c r="U191" s="208"/>
      <c r="V191" s="208"/>
      <c r="W191" s="208"/>
      <c r="X191" s="208"/>
      <c r="Y191" s="208"/>
      <c r="Z191" s="208"/>
      <c r="AA191" s="208"/>
      <c r="AB191" s="208"/>
      <c r="AC191" s="208"/>
      <c r="AD191" s="208"/>
    </row>
    <row r="192" spans="2:30" s="15" customFormat="1" ht="18.75" customHeight="1" x14ac:dyDescent="0.25">
      <c r="B192" s="34"/>
      <c r="C192" s="109" t="s">
        <v>305</v>
      </c>
      <c r="D192" s="110" t="s">
        <v>306</v>
      </c>
      <c r="E192" s="49">
        <f>+E193+E194</f>
        <v>2</v>
      </c>
      <c r="F192" s="106"/>
      <c r="G192" s="231" t="s">
        <v>458</v>
      </c>
      <c r="I192" s="93"/>
      <c r="M192" s="208"/>
      <c r="N192" s="208"/>
      <c r="O192" s="208"/>
      <c r="P192" s="208"/>
      <c r="Q192" s="208"/>
      <c r="R192" s="208"/>
      <c r="S192" s="208"/>
      <c r="T192" s="208"/>
      <c r="U192" s="208"/>
      <c r="V192" s="208"/>
      <c r="W192" s="208"/>
      <c r="X192" s="208"/>
      <c r="Y192" s="208"/>
      <c r="Z192" s="208"/>
      <c r="AA192" s="208"/>
      <c r="AB192" s="208"/>
      <c r="AC192" s="208"/>
      <c r="AD192" s="208"/>
    </row>
    <row r="193" spans="1:30" s="15" customFormat="1" ht="18.75" customHeight="1" x14ac:dyDescent="0.25">
      <c r="B193" s="34"/>
      <c r="C193" s="12" t="s">
        <v>307</v>
      </c>
      <c r="D193" s="13" t="s">
        <v>550</v>
      </c>
      <c r="E193" s="9">
        <v>1</v>
      </c>
      <c r="F193" s="106"/>
      <c r="G193" s="192" t="s">
        <v>459</v>
      </c>
      <c r="I193" s="93"/>
      <c r="M193" s="208"/>
      <c r="N193" s="208"/>
      <c r="O193" s="208"/>
      <c r="P193" s="208"/>
      <c r="Q193" s="208"/>
      <c r="R193" s="208"/>
      <c r="S193" s="208"/>
      <c r="T193" s="208"/>
      <c r="U193" s="208"/>
      <c r="V193" s="208"/>
      <c r="W193" s="208"/>
      <c r="X193" s="208"/>
      <c r="Y193" s="208"/>
      <c r="Z193" s="208"/>
      <c r="AA193" s="208"/>
      <c r="AB193" s="208"/>
      <c r="AC193" s="208"/>
      <c r="AD193" s="208"/>
    </row>
    <row r="194" spans="1:30" s="15" customFormat="1" ht="18.75" customHeight="1" x14ac:dyDescent="0.25">
      <c r="B194" s="34"/>
      <c r="C194" s="12" t="s">
        <v>551</v>
      </c>
      <c r="D194" s="13" t="s">
        <v>552</v>
      </c>
      <c r="E194" s="9">
        <v>1</v>
      </c>
      <c r="F194" s="106"/>
      <c r="G194" s="192" t="s">
        <v>459</v>
      </c>
      <c r="I194" s="93"/>
      <c r="M194" s="208"/>
      <c r="N194" s="208"/>
      <c r="O194" s="208"/>
      <c r="P194" s="208"/>
      <c r="Q194" s="208"/>
      <c r="R194" s="208"/>
      <c r="S194" s="208"/>
      <c r="T194" s="208"/>
      <c r="U194" s="208"/>
      <c r="V194" s="208"/>
      <c r="W194" s="208"/>
      <c r="X194" s="208"/>
      <c r="Y194" s="208"/>
      <c r="Z194" s="208"/>
      <c r="AA194" s="208"/>
      <c r="AB194" s="208"/>
      <c r="AC194" s="208"/>
      <c r="AD194" s="208"/>
    </row>
    <row r="195" spans="1:30" s="15" customFormat="1" ht="18.75" customHeight="1" x14ac:dyDescent="0.25">
      <c r="B195" s="34"/>
      <c r="C195" s="109" t="s">
        <v>308</v>
      </c>
      <c r="D195" s="110" t="s">
        <v>553</v>
      </c>
      <c r="E195" s="49">
        <f>+E196+E197</f>
        <v>2</v>
      </c>
      <c r="F195" s="106"/>
      <c r="G195" s="231" t="s">
        <v>458</v>
      </c>
      <c r="I195" s="93"/>
      <c r="M195" s="208"/>
      <c r="N195" s="208"/>
      <c r="O195" s="208"/>
      <c r="P195" s="208"/>
      <c r="Q195" s="208"/>
      <c r="R195" s="208"/>
      <c r="S195" s="208"/>
      <c r="T195" s="208"/>
      <c r="U195" s="208"/>
      <c r="V195" s="208"/>
      <c r="W195" s="208"/>
      <c r="X195" s="208"/>
      <c r="Y195" s="208"/>
      <c r="Z195" s="208"/>
      <c r="AA195" s="208"/>
      <c r="AB195" s="208"/>
      <c r="AC195" s="208"/>
      <c r="AD195" s="208"/>
    </row>
    <row r="196" spans="1:30" s="15" customFormat="1" ht="18.75" customHeight="1" x14ac:dyDescent="0.25">
      <c r="B196" s="34"/>
      <c r="C196" s="12" t="s">
        <v>309</v>
      </c>
      <c r="D196" s="13" t="s">
        <v>554</v>
      </c>
      <c r="E196" s="9">
        <v>1</v>
      </c>
      <c r="F196" s="106"/>
      <c r="G196" s="192" t="s">
        <v>459</v>
      </c>
      <c r="I196" s="93"/>
      <c r="M196" s="208"/>
      <c r="N196" s="208"/>
      <c r="O196" s="208"/>
      <c r="P196" s="208"/>
      <c r="Q196" s="208"/>
      <c r="R196" s="208"/>
      <c r="S196" s="208"/>
      <c r="T196" s="208"/>
      <c r="U196" s="208"/>
      <c r="V196" s="208"/>
      <c r="W196" s="208"/>
      <c r="X196" s="208"/>
      <c r="Y196" s="208"/>
      <c r="Z196" s="208"/>
      <c r="AA196" s="208"/>
      <c r="AB196" s="208"/>
      <c r="AC196" s="208"/>
      <c r="AD196" s="208"/>
    </row>
    <row r="197" spans="1:30" s="15" customFormat="1" ht="18.75" customHeight="1" x14ac:dyDescent="0.25">
      <c r="B197" s="34"/>
      <c r="C197" s="12" t="s">
        <v>555</v>
      </c>
      <c r="D197" s="13" t="s">
        <v>556</v>
      </c>
      <c r="E197" s="9">
        <v>1</v>
      </c>
      <c r="F197" s="106"/>
      <c r="G197" s="192" t="s">
        <v>459</v>
      </c>
      <c r="I197" s="93"/>
      <c r="M197" s="208"/>
      <c r="N197" s="208"/>
      <c r="O197" s="208"/>
      <c r="P197" s="208"/>
      <c r="Q197" s="208"/>
      <c r="R197" s="208"/>
      <c r="S197" s="208"/>
      <c r="T197" s="208"/>
      <c r="U197" s="208"/>
      <c r="V197" s="208"/>
      <c r="W197" s="208"/>
      <c r="X197" s="208"/>
      <c r="Y197" s="208"/>
      <c r="Z197" s="208"/>
      <c r="AA197" s="208"/>
      <c r="AB197" s="208"/>
      <c r="AC197" s="208"/>
      <c r="AD197" s="208"/>
    </row>
    <row r="198" spans="1:30" s="15" customFormat="1" ht="18.75" customHeight="1" x14ac:dyDescent="0.25">
      <c r="B198" s="34"/>
      <c r="C198" s="109" t="s">
        <v>310</v>
      </c>
      <c r="D198" s="110" t="s">
        <v>557</v>
      </c>
      <c r="E198" s="49">
        <f>+E199</f>
        <v>1</v>
      </c>
      <c r="F198" s="121" t="s">
        <v>743</v>
      </c>
      <c r="G198" s="231" t="s">
        <v>458</v>
      </c>
      <c r="I198" s="93"/>
      <c r="M198" s="208"/>
      <c r="N198" s="208"/>
      <c r="O198" s="208"/>
      <c r="P198" s="208"/>
      <c r="Q198" s="208"/>
      <c r="R198" s="208"/>
      <c r="S198" s="208"/>
      <c r="T198" s="208"/>
      <c r="U198" s="208"/>
      <c r="V198" s="208"/>
      <c r="W198" s="208"/>
      <c r="X198" s="208"/>
      <c r="Y198" s="208"/>
      <c r="Z198" s="208"/>
      <c r="AA198" s="208"/>
      <c r="AB198" s="208"/>
      <c r="AC198" s="208"/>
      <c r="AD198" s="208"/>
    </row>
    <row r="199" spans="1:30" s="15" customFormat="1" ht="18.75" customHeight="1" x14ac:dyDescent="0.25">
      <c r="B199" s="34"/>
      <c r="C199" s="12" t="s">
        <v>312</v>
      </c>
      <c r="D199" s="13" t="s">
        <v>558</v>
      </c>
      <c r="E199" s="9">
        <v>1</v>
      </c>
      <c r="F199" s="120"/>
      <c r="G199" s="192" t="s">
        <v>459</v>
      </c>
      <c r="I199" s="93"/>
      <c r="M199" s="208"/>
      <c r="N199" s="208"/>
      <c r="O199" s="208"/>
      <c r="P199" s="208"/>
      <c r="Q199" s="208"/>
      <c r="R199" s="208"/>
      <c r="S199" s="208"/>
      <c r="T199" s="208"/>
      <c r="U199" s="208"/>
      <c r="V199" s="208"/>
      <c r="W199" s="208"/>
      <c r="X199" s="208"/>
      <c r="Y199" s="208"/>
      <c r="Z199" s="208"/>
      <c r="AA199" s="208"/>
      <c r="AB199" s="208"/>
      <c r="AC199" s="208"/>
      <c r="AD199" s="208"/>
    </row>
    <row r="200" spans="1:30" s="15" customFormat="1" ht="23.25" x14ac:dyDescent="0.25">
      <c r="B200" s="34"/>
      <c r="C200" s="109" t="s">
        <v>320</v>
      </c>
      <c r="D200" s="110" t="s">
        <v>559</v>
      </c>
      <c r="E200" s="49">
        <f>+E201+E202</f>
        <v>2</v>
      </c>
      <c r="F200" s="120" t="s">
        <v>744</v>
      </c>
      <c r="G200" s="231" t="s">
        <v>458</v>
      </c>
      <c r="I200" s="93"/>
      <c r="M200" s="208"/>
      <c r="N200" s="208"/>
      <c r="O200" s="208"/>
      <c r="P200" s="208"/>
      <c r="Q200" s="208"/>
      <c r="R200" s="208"/>
      <c r="S200" s="208"/>
      <c r="T200" s="208"/>
      <c r="U200" s="208"/>
      <c r="V200" s="208"/>
      <c r="W200" s="208"/>
      <c r="X200" s="208"/>
      <c r="Y200" s="208"/>
      <c r="Z200" s="208"/>
      <c r="AA200" s="208"/>
      <c r="AB200" s="208"/>
      <c r="AC200" s="208"/>
      <c r="AD200" s="208"/>
    </row>
    <row r="201" spans="1:30" s="15" customFormat="1" ht="18.75" customHeight="1" x14ac:dyDescent="0.25">
      <c r="B201" s="34"/>
      <c r="C201" s="12" t="s">
        <v>321</v>
      </c>
      <c r="D201" s="13" t="s">
        <v>560</v>
      </c>
      <c r="E201" s="9">
        <v>1</v>
      </c>
      <c r="F201" s="120"/>
      <c r="G201" s="192" t="s">
        <v>459</v>
      </c>
      <c r="I201" s="93"/>
      <c r="M201" s="208"/>
      <c r="N201" s="208"/>
      <c r="O201" s="208"/>
      <c r="P201" s="208"/>
      <c r="Q201" s="208"/>
      <c r="R201" s="208"/>
      <c r="S201" s="208"/>
      <c r="T201" s="208"/>
      <c r="U201" s="208"/>
      <c r="V201" s="208"/>
      <c r="W201" s="208"/>
      <c r="X201" s="208"/>
      <c r="Y201" s="208"/>
      <c r="Z201" s="208"/>
      <c r="AA201" s="208"/>
      <c r="AB201" s="208"/>
      <c r="AC201" s="208"/>
      <c r="AD201" s="208"/>
    </row>
    <row r="202" spans="1:30" s="15" customFormat="1" ht="18.75" customHeight="1" x14ac:dyDescent="0.25">
      <c r="B202" s="34"/>
      <c r="C202" s="12" t="s">
        <v>322</v>
      </c>
      <c r="D202" s="13" t="s">
        <v>558</v>
      </c>
      <c r="E202" s="9">
        <v>1</v>
      </c>
      <c r="F202" s="120"/>
      <c r="G202" s="192" t="s">
        <v>459</v>
      </c>
      <c r="I202" s="93"/>
      <c r="M202" s="208"/>
      <c r="N202" s="208"/>
      <c r="O202" s="208"/>
      <c r="P202" s="208"/>
      <c r="Q202" s="208"/>
      <c r="R202" s="208"/>
      <c r="S202" s="208"/>
      <c r="T202" s="208"/>
      <c r="U202" s="208"/>
      <c r="V202" s="208"/>
      <c r="W202" s="208"/>
      <c r="X202" s="208"/>
      <c r="Y202" s="208"/>
      <c r="Z202" s="208"/>
      <c r="AA202" s="208"/>
      <c r="AB202" s="208"/>
      <c r="AC202" s="208"/>
      <c r="AD202" s="208"/>
    </row>
    <row r="203" spans="1:30" s="15" customFormat="1" ht="27.75" customHeight="1" x14ac:dyDescent="0.25">
      <c r="A203" s="134" t="s">
        <v>947</v>
      </c>
      <c r="B203" s="34"/>
      <c r="C203" s="109" t="s">
        <v>325</v>
      </c>
      <c r="D203" s="110" t="s">
        <v>953</v>
      </c>
      <c r="E203" s="49">
        <f>+E204+E217+E222+E224</f>
        <v>243273.2</v>
      </c>
      <c r="F203" s="122" t="s">
        <v>995</v>
      </c>
      <c r="G203" s="231" t="s">
        <v>458</v>
      </c>
      <c r="H203" s="250"/>
      <c r="I203" s="251"/>
      <c r="J203" s="252"/>
      <c r="M203" s="208"/>
      <c r="N203" s="208"/>
      <c r="O203" s="208"/>
      <c r="P203" s="208"/>
      <c r="Q203" s="208"/>
      <c r="R203" s="208"/>
      <c r="S203" s="208"/>
      <c r="T203" s="208"/>
      <c r="U203" s="208"/>
      <c r="V203" s="208"/>
      <c r="W203" s="208"/>
      <c r="X203" s="208"/>
      <c r="Y203" s="208"/>
      <c r="Z203" s="208"/>
      <c r="AA203" s="208"/>
      <c r="AB203" s="208"/>
      <c r="AC203" s="208"/>
      <c r="AD203" s="208"/>
    </row>
    <row r="204" spans="1:30" s="15" customFormat="1" ht="18.75" customHeight="1" x14ac:dyDescent="0.25">
      <c r="A204" s="134" t="s">
        <v>947</v>
      </c>
      <c r="B204" s="34"/>
      <c r="C204" s="123" t="s">
        <v>786</v>
      </c>
      <c r="D204" s="124" t="s">
        <v>761</v>
      </c>
      <c r="E204" s="50">
        <f>SUM(E205:E216)</f>
        <v>243260.2</v>
      </c>
      <c r="F204" s="467" t="s">
        <v>994</v>
      </c>
      <c r="G204" s="231" t="s">
        <v>458</v>
      </c>
      <c r="I204" s="93"/>
      <c r="M204" s="208"/>
      <c r="N204" s="208"/>
      <c r="O204" s="208"/>
      <c r="P204" s="208"/>
      <c r="Q204" s="208"/>
      <c r="R204" s="208"/>
      <c r="S204" s="208"/>
      <c r="T204" s="208"/>
      <c r="U204" s="208"/>
      <c r="V204" s="208"/>
      <c r="W204" s="208"/>
      <c r="X204" s="208"/>
      <c r="Y204" s="208"/>
      <c r="Z204" s="208"/>
      <c r="AA204" s="208"/>
      <c r="AB204" s="208"/>
      <c r="AC204" s="208"/>
      <c r="AD204" s="208"/>
    </row>
    <row r="205" spans="1:30" s="15" customFormat="1" ht="18.75" customHeight="1" x14ac:dyDescent="0.25">
      <c r="A205" s="134" t="s">
        <v>947</v>
      </c>
      <c r="B205" s="34"/>
      <c r="C205" s="14" t="s">
        <v>787</v>
      </c>
      <c r="D205" s="13" t="s">
        <v>393</v>
      </c>
      <c r="E205" s="9">
        <v>235751.2</v>
      </c>
      <c r="F205" s="467"/>
      <c r="G205" s="192" t="s">
        <v>459</v>
      </c>
      <c r="I205" s="93"/>
      <c r="M205" s="208"/>
      <c r="N205" s="208"/>
      <c r="O205" s="208"/>
      <c r="P205" s="208"/>
      <c r="Q205" s="208"/>
      <c r="R205" s="208"/>
      <c r="S205" s="208"/>
      <c r="T205" s="208"/>
      <c r="U205" s="208"/>
      <c r="V205" s="208"/>
      <c r="W205" s="208"/>
      <c r="X205" s="208"/>
      <c r="Y205" s="208"/>
      <c r="Z205" s="208"/>
      <c r="AA205" s="208"/>
      <c r="AB205" s="208"/>
      <c r="AC205" s="208"/>
      <c r="AD205" s="208"/>
    </row>
    <row r="206" spans="1:30" s="15" customFormat="1" ht="18.75" customHeight="1" x14ac:dyDescent="0.25">
      <c r="A206" s="134" t="s">
        <v>947</v>
      </c>
      <c r="B206" s="34"/>
      <c r="C206" s="14" t="s">
        <v>788</v>
      </c>
      <c r="D206" s="13" t="s">
        <v>394</v>
      </c>
      <c r="E206" s="9">
        <v>1</v>
      </c>
      <c r="F206" s="467"/>
      <c r="G206" s="192" t="s">
        <v>459</v>
      </c>
      <c r="I206" s="93"/>
      <c r="M206" s="208"/>
      <c r="N206" s="208"/>
      <c r="O206" s="208"/>
      <c r="P206" s="208"/>
      <c r="Q206" s="208"/>
      <c r="R206" s="208"/>
      <c r="S206" s="208"/>
      <c r="T206" s="208"/>
      <c r="U206" s="208"/>
      <c r="V206" s="208"/>
      <c r="W206" s="208"/>
      <c r="X206" s="208"/>
      <c r="Y206" s="208"/>
      <c r="Z206" s="208"/>
      <c r="AA206" s="208"/>
      <c r="AB206" s="208"/>
      <c r="AC206" s="208"/>
      <c r="AD206" s="208"/>
    </row>
    <row r="207" spans="1:30" s="15" customFormat="1" ht="18.75" customHeight="1" x14ac:dyDescent="0.25">
      <c r="A207" s="134" t="s">
        <v>947</v>
      </c>
      <c r="B207" s="34"/>
      <c r="C207" s="14" t="s">
        <v>789</v>
      </c>
      <c r="D207" s="13" t="s">
        <v>762</v>
      </c>
      <c r="E207" s="9">
        <v>5000</v>
      </c>
      <c r="F207" s="467"/>
      <c r="G207" s="192" t="s">
        <v>459</v>
      </c>
      <c r="I207" s="93"/>
      <c r="M207" s="208"/>
      <c r="N207" s="208"/>
      <c r="O207" s="208"/>
      <c r="P207" s="208"/>
      <c r="Q207" s="208"/>
      <c r="R207" s="208"/>
      <c r="S207" s="208"/>
      <c r="T207" s="208"/>
      <c r="U207" s="208"/>
      <c r="V207" s="208"/>
      <c r="W207" s="208"/>
      <c r="X207" s="208"/>
      <c r="Y207" s="208"/>
      <c r="Z207" s="208"/>
      <c r="AA207" s="208"/>
      <c r="AB207" s="208"/>
      <c r="AC207" s="208"/>
      <c r="AD207" s="208"/>
    </row>
    <row r="208" spans="1:30" s="15" customFormat="1" ht="18.75" customHeight="1" x14ac:dyDescent="0.25">
      <c r="A208" s="134" t="s">
        <v>947</v>
      </c>
      <c r="B208" s="34"/>
      <c r="C208" s="14" t="s">
        <v>790</v>
      </c>
      <c r="D208" s="13" t="s">
        <v>763</v>
      </c>
      <c r="E208" s="9">
        <v>2500</v>
      </c>
      <c r="F208" s="467"/>
      <c r="G208" s="192" t="s">
        <v>459</v>
      </c>
      <c r="I208" s="93"/>
      <c r="M208" s="208"/>
      <c r="N208" s="208"/>
      <c r="O208" s="208"/>
      <c r="P208" s="208"/>
      <c r="Q208" s="208"/>
      <c r="R208" s="208"/>
      <c r="S208" s="208"/>
      <c r="T208" s="208"/>
      <c r="U208" s="208"/>
      <c r="V208" s="208"/>
      <c r="W208" s="208"/>
      <c r="X208" s="208"/>
      <c r="Y208" s="208"/>
      <c r="Z208" s="208"/>
      <c r="AA208" s="208"/>
      <c r="AB208" s="208"/>
      <c r="AC208" s="208"/>
      <c r="AD208" s="208"/>
    </row>
    <row r="209" spans="1:30" s="15" customFormat="1" ht="18.75" customHeight="1" x14ac:dyDescent="0.25">
      <c r="A209" s="134" t="s">
        <v>947</v>
      </c>
      <c r="B209" s="34"/>
      <c r="C209" s="14" t="s">
        <v>791</v>
      </c>
      <c r="D209" s="13" t="s">
        <v>764</v>
      </c>
      <c r="E209" s="9">
        <v>1</v>
      </c>
      <c r="F209" s="467"/>
      <c r="G209" s="192" t="s">
        <v>459</v>
      </c>
      <c r="I209" s="93"/>
      <c r="M209" s="208"/>
      <c r="N209" s="208"/>
      <c r="O209" s="208"/>
      <c r="P209" s="208"/>
      <c r="Q209" s="208"/>
      <c r="R209" s="208"/>
      <c r="S209" s="208"/>
      <c r="T209" s="208"/>
      <c r="U209" s="208"/>
      <c r="V209" s="208"/>
      <c r="W209" s="208"/>
      <c r="X209" s="208"/>
      <c r="Y209" s="208"/>
      <c r="Z209" s="208"/>
      <c r="AA209" s="208"/>
      <c r="AB209" s="208"/>
      <c r="AC209" s="208"/>
      <c r="AD209" s="208"/>
    </row>
    <row r="210" spans="1:30" s="15" customFormat="1" ht="18.75" customHeight="1" x14ac:dyDescent="0.25">
      <c r="A210" s="134" t="s">
        <v>947</v>
      </c>
      <c r="B210" s="34"/>
      <c r="C210" s="14" t="s">
        <v>792</v>
      </c>
      <c r="D210" s="13" t="s">
        <v>765</v>
      </c>
      <c r="E210" s="9">
        <v>1</v>
      </c>
      <c r="F210" s="467"/>
      <c r="G210" s="192" t="s">
        <v>459</v>
      </c>
      <c r="I210" s="93"/>
      <c r="M210" s="208"/>
      <c r="N210" s="208"/>
      <c r="O210" s="208"/>
      <c r="P210" s="208"/>
      <c r="Q210" s="208"/>
      <c r="R210" s="208"/>
      <c r="S210" s="208"/>
      <c r="T210" s="208"/>
      <c r="U210" s="208"/>
      <c r="V210" s="208"/>
      <c r="W210" s="208"/>
      <c r="X210" s="208"/>
      <c r="Y210" s="208"/>
      <c r="Z210" s="208"/>
      <c r="AA210" s="208"/>
      <c r="AB210" s="208"/>
      <c r="AC210" s="208"/>
      <c r="AD210" s="208"/>
    </row>
    <row r="211" spans="1:30" s="15" customFormat="1" ht="18.75" customHeight="1" x14ac:dyDescent="0.25">
      <c r="A211" s="134" t="s">
        <v>947</v>
      </c>
      <c r="B211" s="34"/>
      <c r="C211" s="14" t="s">
        <v>793</v>
      </c>
      <c r="D211" s="13" t="s">
        <v>766</v>
      </c>
      <c r="E211" s="9">
        <v>1</v>
      </c>
      <c r="F211" s="467"/>
      <c r="G211" s="192" t="s">
        <v>459</v>
      </c>
      <c r="I211" s="93"/>
      <c r="M211" s="208"/>
      <c r="N211" s="208"/>
      <c r="O211" s="208"/>
      <c r="P211" s="208"/>
      <c r="Q211" s="208"/>
      <c r="R211" s="208"/>
      <c r="S211" s="208"/>
      <c r="T211" s="208"/>
      <c r="U211" s="208"/>
      <c r="V211" s="208"/>
      <c r="W211" s="208"/>
      <c r="X211" s="208"/>
      <c r="Y211" s="208"/>
      <c r="Z211" s="208"/>
      <c r="AA211" s="208"/>
      <c r="AB211" s="208"/>
      <c r="AC211" s="208"/>
      <c r="AD211" s="208"/>
    </row>
    <row r="212" spans="1:30" s="15" customFormat="1" ht="18.75" customHeight="1" x14ac:dyDescent="0.25">
      <c r="A212" s="134" t="s">
        <v>947</v>
      </c>
      <c r="B212" s="34"/>
      <c r="C212" s="14" t="s">
        <v>794</v>
      </c>
      <c r="D212" s="13" t="s">
        <v>767</v>
      </c>
      <c r="E212" s="9">
        <v>1</v>
      </c>
      <c r="F212" s="467"/>
      <c r="G212" s="192" t="s">
        <v>459</v>
      </c>
      <c r="I212" s="93"/>
      <c r="M212" s="208"/>
      <c r="N212" s="208"/>
      <c r="O212" s="208"/>
      <c r="P212" s="208"/>
      <c r="Q212" s="208"/>
      <c r="R212" s="208"/>
      <c r="S212" s="208"/>
      <c r="T212" s="208"/>
      <c r="U212" s="208"/>
      <c r="V212" s="208"/>
      <c r="W212" s="208"/>
      <c r="X212" s="208"/>
      <c r="Y212" s="208"/>
      <c r="Z212" s="208"/>
      <c r="AA212" s="208"/>
      <c r="AB212" s="208"/>
      <c r="AC212" s="208"/>
      <c r="AD212" s="208"/>
    </row>
    <row r="213" spans="1:30" s="15" customFormat="1" ht="18.75" customHeight="1" x14ac:dyDescent="0.25">
      <c r="A213" s="134" t="s">
        <v>947</v>
      </c>
      <c r="B213" s="34"/>
      <c r="C213" s="14" t="s">
        <v>795</v>
      </c>
      <c r="D213" s="13" t="s">
        <v>324</v>
      </c>
      <c r="E213" s="9">
        <v>1</v>
      </c>
      <c r="F213" s="467"/>
      <c r="G213" s="192" t="s">
        <v>459</v>
      </c>
      <c r="I213" s="93"/>
      <c r="M213" s="208"/>
      <c r="N213" s="208"/>
      <c r="O213" s="208"/>
      <c r="P213" s="208"/>
      <c r="Q213" s="208"/>
      <c r="R213" s="208"/>
      <c r="S213" s="208"/>
      <c r="T213" s="208"/>
      <c r="U213" s="208"/>
      <c r="V213" s="208"/>
      <c r="W213" s="208"/>
      <c r="X213" s="208"/>
      <c r="Y213" s="208"/>
      <c r="Z213" s="208"/>
      <c r="AA213" s="208"/>
      <c r="AB213" s="208"/>
      <c r="AC213" s="208"/>
      <c r="AD213" s="208"/>
    </row>
    <row r="214" spans="1:30" s="15" customFormat="1" ht="18.75" customHeight="1" x14ac:dyDescent="0.25">
      <c r="A214" s="134" t="s">
        <v>947</v>
      </c>
      <c r="B214" s="34"/>
      <c r="C214" s="14" t="s">
        <v>796</v>
      </c>
      <c r="D214" s="13" t="s">
        <v>768</v>
      </c>
      <c r="E214" s="9">
        <v>1</v>
      </c>
      <c r="F214" s="467"/>
      <c r="G214" s="192" t="s">
        <v>459</v>
      </c>
      <c r="I214" s="93"/>
      <c r="M214" s="208"/>
      <c r="N214" s="208"/>
      <c r="O214" s="208"/>
      <c r="P214" s="208"/>
      <c r="Q214" s="208"/>
      <c r="R214" s="208"/>
      <c r="S214" s="208"/>
      <c r="T214" s="208"/>
      <c r="U214" s="208"/>
      <c r="V214" s="208"/>
      <c r="W214" s="208"/>
      <c r="X214" s="208"/>
      <c r="Y214" s="208"/>
      <c r="Z214" s="208"/>
      <c r="AA214" s="208"/>
      <c r="AB214" s="208"/>
      <c r="AC214" s="208"/>
      <c r="AD214" s="208"/>
    </row>
    <row r="215" spans="1:30" s="15" customFormat="1" ht="18.75" customHeight="1" x14ac:dyDescent="0.25">
      <c r="A215" s="134" t="s">
        <v>947</v>
      </c>
      <c r="B215" s="34"/>
      <c r="C215" s="14" t="s">
        <v>797</v>
      </c>
      <c r="D215" s="13" t="s">
        <v>769</v>
      </c>
      <c r="E215" s="9">
        <v>1</v>
      </c>
      <c r="F215" s="467"/>
      <c r="G215" s="192" t="s">
        <v>459</v>
      </c>
      <c r="I215" s="93"/>
      <c r="M215" s="208"/>
      <c r="N215" s="208"/>
      <c r="O215" s="208"/>
      <c r="P215" s="208"/>
      <c r="Q215" s="208"/>
      <c r="R215" s="208"/>
      <c r="S215" s="208"/>
      <c r="T215" s="208"/>
      <c r="U215" s="208"/>
      <c r="V215" s="208"/>
      <c r="W215" s="208"/>
      <c r="X215" s="208"/>
      <c r="Y215" s="208"/>
      <c r="Z215" s="208"/>
      <c r="AA215" s="208"/>
      <c r="AB215" s="208"/>
      <c r="AC215" s="208"/>
      <c r="AD215" s="208"/>
    </row>
    <row r="216" spans="1:30" s="15" customFormat="1" ht="18.75" customHeight="1" x14ac:dyDescent="0.25">
      <c r="A216" s="134" t="s">
        <v>947</v>
      </c>
      <c r="B216" s="34"/>
      <c r="C216" s="14" t="s">
        <v>1088</v>
      </c>
      <c r="D216" s="13" t="s">
        <v>1086</v>
      </c>
      <c r="E216" s="9">
        <v>1</v>
      </c>
      <c r="F216" s="467"/>
      <c r="G216" s="192" t="s">
        <v>459</v>
      </c>
      <c r="I216" s="93"/>
      <c r="M216" s="208"/>
      <c r="N216" s="208"/>
      <c r="O216" s="208"/>
      <c r="P216" s="208"/>
      <c r="Q216" s="208"/>
      <c r="R216" s="208"/>
      <c r="S216" s="208"/>
      <c r="T216" s="208"/>
      <c r="U216" s="208"/>
      <c r="V216" s="208"/>
      <c r="W216" s="208"/>
      <c r="X216" s="208"/>
      <c r="Y216" s="208"/>
      <c r="Z216" s="208"/>
      <c r="AA216" s="208"/>
      <c r="AB216" s="208"/>
      <c r="AC216" s="208"/>
      <c r="AD216" s="208"/>
    </row>
    <row r="217" spans="1:30" s="15" customFormat="1" ht="18.75" customHeight="1" x14ac:dyDescent="0.25">
      <c r="A217" s="134" t="s">
        <v>947</v>
      </c>
      <c r="B217" s="34"/>
      <c r="C217" s="123" t="s">
        <v>798</v>
      </c>
      <c r="D217" s="124" t="s">
        <v>770</v>
      </c>
      <c r="E217" s="50">
        <f>SUM(E218:E221)</f>
        <v>4</v>
      </c>
      <c r="F217" s="467"/>
      <c r="G217" s="231" t="s">
        <v>458</v>
      </c>
      <c r="I217" s="93"/>
      <c r="M217" s="208"/>
      <c r="N217" s="208"/>
      <c r="O217" s="208"/>
      <c r="P217" s="208"/>
      <c r="Q217" s="208"/>
      <c r="R217" s="208"/>
      <c r="S217" s="208"/>
      <c r="T217" s="208"/>
      <c r="U217" s="208"/>
      <c r="V217" s="208"/>
      <c r="W217" s="208"/>
      <c r="X217" s="208"/>
      <c r="Y217" s="208"/>
      <c r="Z217" s="208"/>
      <c r="AA217" s="208"/>
      <c r="AB217" s="208"/>
      <c r="AC217" s="208"/>
      <c r="AD217" s="208"/>
    </row>
    <row r="218" spans="1:30" s="15" customFormat="1" ht="18.75" customHeight="1" x14ac:dyDescent="0.25">
      <c r="A218" s="134" t="s">
        <v>947</v>
      </c>
      <c r="B218" s="34"/>
      <c r="C218" s="14" t="s">
        <v>801</v>
      </c>
      <c r="D218" s="13" t="s">
        <v>771</v>
      </c>
      <c r="E218" s="9">
        <v>1</v>
      </c>
      <c r="F218" s="467"/>
      <c r="G218" s="192" t="s">
        <v>459</v>
      </c>
      <c r="I218" s="93"/>
      <c r="M218" s="208"/>
      <c r="N218" s="208"/>
      <c r="O218" s="208"/>
      <c r="P218" s="208"/>
      <c r="Q218" s="208"/>
      <c r="R218" s="208"/>
      <c r="S218" s="208"/>
      <c r="T218" s="208"/>
      <c r="U218" s="208"/>
      <c r="V218" s="208"/>
      <c r="W218" s="208"/>
      <c r="X218" s="208"/>
      <c r="Y218" s="208"/>
      <c r="Z218" s="208"/>
      <c r="AA218" s="208"/>
      <c r="AB218" s="208"/>
      <c r="AC218" s="208"/>
      <c r="AD218" s="208"/>
    </row>
    <row r="219" spans="1:30" s="15" customFormat="1" ht="18.75" customHeight="1" x14ac:dyDescent="0.25">
      <c r="A219" s="134" t="s">
        <v>947</v>
      </c>
      <c r="B219" s="34"/>
      <c r="C219" s="14" t="s">
        <v>802</v>
      </c>
      <c r="D219" s="13" t="s">
        <v>765</v>
      </c>
      <c r="E219" s="9">
        <v>1</v>
      </c>
      <c r="F219" s="467"/>
      <c r="G219" s="192" t="s">
        <v>459</v>
      </c>
      <c r="I219" s="93"/>
      <c r="M219" s="208"/>
      <c r="N219" s="208"/>
      <c r="O219" s="208"/>
      <c r="P219" s="208"/>
      <c r="Q219" s="208"/>
      <c r="R219" s="208"/>
      <c r="S219" s="208"/>
      <c r="T219" s="208"/>
      <c r="U219" s="208"/>
      <c r="V219" s="208"/>
      <c r="W219" s="208"/>
      <c r="X219" s="208"/>
      <c r="Y219" s="208"/>
      <c r="Z219" s="208"/>
      <c r="AA219" s="208"/>
      <c r="AB219" s="208"/>
      <c r="AC219" s="208"/>
      <c r="AD219" s="208"/>
    </row>
    <row r="220" spans="1:30" s="15" customFormat="1" ht="18.75" customHeight="1" x14ac:dyDescent="0.25">
      <c r="A220" s="134" t="s">
        <v>947</v>
      </c>
      <c r="B220" s="34"/>
      <c r="C220" s="14" t="s">
        <v>803</v>
      </c>
      <c r="D220" s="13" t="s">
        <v>772</v>
      </c>
      <c r="E220" s="9">
        <v>1</v>
      </c>
      <c r="F220" s="467"/>
      <c r="G220" s="192" t="s">
        <v>459</v>
      </c>
      <c r="I220" s="93"/>
      <c r="M220" s="208"/>
      <c r="N220" s="208"/>
      <c r="O220" s="208"/>
      <c r="P220" s="208"/>
      <c r="Q220" s="208"/>
      <c r="R220" s="208"/>
      <c r="S220" s="208"/>
      <c r="T220" s="208"/>
      <c r="U220" s="208"/>
      <c r="V220" s="208"/>
      <c r="W220" s="208"/>
      <c r="X220" s="208"/>
      <c r="Y220" s="208"/>
      <c r="Z220" s="208"/>
      <c r="AA220" s="208"/>
      <c r="AB220" s="208"/>
      <c r="AC220" s="208"/>
      <c r="AD220" s="208"/>
    </row>
    <row r="221" spans="1:30" s="15" customFormat="1" ht="18.75" customHeight="1" x14ac:dyDescent="0.25">
      <c r="A221" s="134" t="s">
        <v>947</v>
      </c>
      <c r="B221" s="34"/>
      <c r="C221" s="14" t="s">
        <v>1087</v>
      </c>
      <c r="D221" s="13" t="s">
        <v>1086</v>
      </c>
      <c r="E221" s="9">
        <v>1</v>
      </c>
      <c r="F221" s="467"/>
      <c r="G221" s="192" t="s">
        <v>459</v>
      </c>
      <c r="I221" s="93"/>
      <c r="M221" s="208"/>
      <c r="N221" s="208"/>
      <c r="O221" s="208"/>
      <c r="P221" s="208"/>
      <c r="Q221" s="208"/>
      <c r="R221" s="208"/>
      <c r="S221" s="208"/>
      <c r="T221" s="208"/>
      <c r="U221" s="208"/>
      <c r="V221" s="208"/>
      <c r="W221" s="208"/>
      <c r="X221" s="208"/>
      <c r="Y221" s="208"/>
      <c r="Z221" s="208"/>
      <c r="AA221" s="208"/>
      <c r="AB221" s="208"/>
      <c r="AC221" s="208"/>
      <c r="AD221" s="208"/>
    </row>
    <row r="222" spans="1:30" s="15" customFormat="1" ht="18.75" customHeight="1" x14ac:dyDescent="0.25">
      <c r="A222" s="134" t="s">
        <v>947</v>
      </c>
      <c r="B222" s="34"/>
      <c r="C222" s="123" t="s">
        <v>799</v>
      </c>
      <c r="D222" s="124" t="s">
        <v>773</v>
      </c>
      <c r="E222" s="50">
        <f>+E223</f>
        <v>1</v>
      </c>
      <c r="F222" s="467"/>
      <c r="G222" s="231" t="s">
        <v>458</v>
      </c>
      <c r="I222" s="93"/>
      <c r="M222" s="208"/>
      <c r="N222" s="208"/>
      <c r="O222" s="208"/>
      <c r="P222" s="208"/>
      <c r="Q222" s="208"/>
      <c r="R222" s="208"/>
      <c r="S222" s="208"/>
      <c r="T222" s="208"/>
      <c r="U222" s="208"/>
      <c r="V222" s="208"/>
      <c r="W222" s="208"/>
      <c r="X222" s="208"/>
      <c r="Y222" s="208"/>
      <c r="Z222" s="208"/>
      <c r="AA222" s="208"/>
      <c r="AB222" s="208"/>
      <c r="AC222" s="208"/>
      <c r="AD222" s="208"/>
    </row>
    <row r="223" spans="1:30" s="15" customFormat="1" ht="18.75" customHeight="1" x14ac:dyDescent="0.25">
      <c r="A223" s="134" t="s">
        <v>947</v>
      </c>
      <c r="B223" s="34"/>
      <c r="C223" s="14" t="s">
        <v>800</v>
      </c>
      <c r="D223" s="13" t="s">
        <v>774</v>
      </c>
      <c r="E223" s="9">
        <v>1</v>
      </c>
      <c r="F223" s="467"/>
      <c r="G223" s="192" t="s">
        <v>459</v>
      </c>
      <c r="I223" s="93"/>
      <c r="M223" s="208"/>
      <c r="N223" s="208"/>
      <c r="O223" s="208"/>
      <c r="P223" s="208"/>
      <c r="Q223" s="208"/>
      <c r="R223" s="208"/>
      <c r="S223" s="208"/>
      <c r="T223" s="208"/>
      <c r="U223" s="208"/>
      <c r="V223" s="208"/>
      <c r="W223" s="208"/>
      <c r="X223" s="208"/>
      <c r="Y223" s="208"/>
      <c r="Z223" s="208"/>
      <c r="AA223" s="208"/>
      <c r="AB223" s="208"/>
      <c r="AC223" s="208"/>
      <c r="AD223" s="208"/>
    </row>
    <row r="224" spans="1:30" s="15" customFormat="1" ht="18.75" customHeight="1" x14ac:dyDescent="0.25">
      <c r="A224" s="134" t="s">
        <v>947</v>
      </c>
      <c r="B224" s="34"/>
      <c r="C224" s="123" t="s">
        <v>804</v>
      </c>
      <c r="D224" s="124" t="s">
        <v>775</v>
      </c>
      <c r="E224" s="50">
        <f>SUM(E225:E232)</f>
        <v>8</v>
      </c>
      <c r="F224" s="467"/>
      <c r="G224" s="231" t="s">
        <v>458</v>
      </c>
      <c r="I224" s="93"/>
      <c r="M224" s="208"/>
      <c r="N224" s="208"/>
      <c r="O224" s="208"/>
      <c r="P224" s="208"/>
      <c r="Q224" s="208"/>
      <c r="R224" s="208"/>
      <c r="S224" s="208"/>
      <c r="T224" s="208"/>
      <c r="U224" s="208"/>
      <c r="V224" s="208"/>
      <c r="W224" s="208"/>
      <c r="X224" s="208"/>
      <c r="Y224" s="208"/>
      <c r="Z224" s="208"/>
      <c r="AA224" s="208"/>
      <c r="AB224" s="208"/>
      <c r="AC224" s="208"/>
      <c r="AD224" s="208"/>
    </row>
    <row r="225" spans="1:30" s="15" customFormat="1" ht="18.75" customHeight="1" x14ac:dyDescent="0.25">
      <c r="A225" s="134" t="s">
        <v>947</v>
      </c>
      <c r="B225" s="34"/>
      <c r="C225" s="14" t="s">
        <v>805</v>
      </c>
      <c r="D225" s="13" t="s">
        <v>776</v>
      </c>
      <c r="E225" s="9">
        <v>1</v>
      </c>
      <c r="F225" s="467"/>
      <c r="G225" s="192" t="s">
        <v>459</v>
      </c>
      <c r="I225" s="93"/>
      <c r="M225" s="208"/>
      <c r="N225" s="208"/>
      <c r="O225" s="208"/>
      <c r="P225" s="208"/>
      <c r="Q225" s="208"/>
      <c r="R225" s="208"/>
      <c r="S225" s="208"/>
      <c r="T225" s="208"/>
      <c r="U225" s="208"/>
      <c r="V225" s="208"/>
      <c r="W225" s="208"/>
      <c r="X225" s="208"/>
      <c r="Y225" s="208"/>
      <c r="Z225" s="208"/>
      <c r="AA225" s="208"/>
      <c r="AB225" s="208"/>
      <c r="AC225" s="208"/>
      <c r="AD225" s="208"/>
    </row>
    <row r="226" spans="1:30" s="15" customFormat="1" ht="18.75" customHeight="1" x14ac:dyDescent="0.25">
      <c r="A226" s="134" t="s">
        <v>947</v>
      </c>
      <c r="B226" s="34"/>
      <c r="C226" s="14" t="s">
        <v>806</v>
      </c>
      <c r="D226" s="13" t="s">
        <v>777</v>
      </c>
      <c r="E226" s="9">
        <v>1</v>
      </c>
      <c r="F226" s="467"/>
      <c r="G226" s="192" t="s">
        <v>459</v>
      </c>
      <c r="I226" s="93"/>
      <c r="M226" s="208"/>
      <c r="N226" s="208"/>
      <c r="O226" s="208"/>
      <c r="P226" s="208"/>
      <c r="Q226" s="208"/>
      <c r="R226" s="208"/>
      <c r="S226" s="208"/>
      <c r="T226" s="208"/>
      <c r="U226" s="208"/>
      <c r="V226" s="208"/>
      <c r="W226" s="208"/>
      <c r="X226" s="208"/>
      <c r="Y226" s="208"/>
      <c r="Z226" s="208"/>
      <c r="AA226" s="208"/>
      <c r="AB226" s="208"/>
      <c r="AC226" s="208"/>
      <c r="AD226" s="208"/>
    </row>
    <row r="227" spans="1:30" s="15" customFormat="1" ht="18.75" customHeight="1" x14ac:dyDescent="0.25">
      <c r="A227" s="134" t="s">
        <v>947</v>
      </c>
      <c r="B227" s="34"/>
      <c r="C227" s="14" t="s">
        <v>807</v>
      </c>
      <c r="D227" s="15" t="s">
        <v>839</v>
      </c>
      <c r="E227" s="9">
        <v>1</v>
      </c>
      <c r="F227" s="467"/>
      <c r="G227" s="192" t="s">
        <v>459</v>
      </c>
      <c r="I227" s="93"/>
      <c r="M227" s="208"/>
      <c r="N227" s="208"/>
      <c r="O227" s="208"/>
      <c r="P227" s="208"/>
      <c r="Q227" s="208"/>
      <c r="R227" s="208"/>
      <c r="S227" s="208"/>
      <c r="T227" s="208"/>
      <c r="U227" s="208"/>
      <c r="V227" s="208"/>
      <c r="W227" s="208"/>
      <c r="X227" s="208"/>
      <c r="Y227" s="208"/>
      <c r="Z227" s="208"/>
      <c r="AA227" s="208"/>
      <c r="AB227" s="208"/>
      <c r="AC227" s="208"/>
      <c r="AD227" s="208"/>
    </row>
    <row r="228" spans="1:30" s="15" customFormat="1" ht="18.75" customHeight="1" x14ac:dyDescent="0.25">
      <c r="A228" s="134" t="s">
        <v>947</v>
      </c>
      <c r="B228" s="34"/>
      <c r="C228" s="14" t="s">
        <v>808</v>
      </c>
      <c r="D228" s="15" t="s">
        <v>779</v>
      </c>
      <c r="E228" s="9">
        <v>1</v>
      </c>
      <c r="F228" s="467"/>
      <c r="G228" s="192" t="s">
        <v>459</v>
      </c>
      <c r="I228" s="93"/>
      <c r="M228" s="208"/>
      <c r="N228" s="208"/>
      <c r="O228" s="208"/>
      <c r="P228" s="208"/>
      <c r="Q228" s="208"/>
      <c r="R228" s="208"/>
      <c r="S228" s="208"/>
      <c r="T228" s="208"/>
      <c r="U228" s="208"/>
      <c r="V228" s="208"/>
      <c r="W228" s="208"/>
      <c r="X228" s="208"/>
      <c r="Y228" s="208"/>
      <c r="Z228" s="208"/>
      <c r="AA228" s="208"/>
      <c r="AB228" s="208"/>
      <c r="AC228" s="208"/>
      <c r="AD228" s="208"/>
    </row>
    <row r="229" spans="1:30" s="15" customFormat="1" ht="18.75" customHeight="1" x14ac:dyDescent="0.25">
      <c r="A229" s="134" t="s">
        <v>947</v>
      </c>
      <c r="B229" s="34"/>
      <c r="C229" s="14" t="s">
        <v>809</v>
      </c>
      <c r="D229" s="15" t="s">
        <v>780</v>
      </c>
      <c r="E229" s="9">
        <v>1</v>
      </c>
      <c r="F229" s="467"/>
      <c r="G229" s="192" t="s">
        <v>459</v>
      </c>
      <c r="I229" s="93"/>
      <c r="M229" s="208"/>
      <c r="N229" s="208"/>
      <c r="O229" s="208"/>
      <c r="P229" s="208"/>
      <c r="Q229" s="208"/>
      <c r="R229" s="208"/>
      <c r="S229" s="208"/>
      <c r="T229" s="208"/>
      <c r="U229" s="208"/>
      <c r="V229" s="208"/>
      <c r="W229" s="208"/>
      <c r="X229" s="208"/>
      <c r="Y229" s="208"/>
      <c r="Z229" s="208"/>
      <c r="AA229" s="208"/>
      <c r="AB229" s="208"/>
      <c r="AC229" s="208"/>
      <c r="AD229" s="208"/>
    </row>
    <row r="230" spans="1:30" s="15" customFormat="1" ht="18.75" customHeight="1" x14ac:dyDescent="0.25">
      <c r="A230" s="134" t="s">
        <v>947</v>
      </c>
      <c r="B230" s="34"/>
      <c r="C230" s="14" t="s">
        <v>810</v>
      </c>
      <c r="D230" s="15" t="s">
        <v>781</v>
      </c>
      <c r="E230" s="9">
        <v>1</v>
      </c>
      <c r="F230" s="467"/>
      <c r="G230" s="192" t="s">
        <v>459</v>
      </c>
      <c r="I230" s="93"/>
      <c r="M230" s="208"/>
      <c r="N230" s="208"/>
      <c r="O230" s="208"/>
      <c r="P230" s="208"/>
      <c r="Q230" s="208"/>
      <c r="R230" s="208"/>
      <c r="S230" s="208"/>
      <c r="T230" s="208"/>
      <c r="U230" s="208"/>
      <c r="V230" s="208"/>
      <c r="W230" s="208"/>
      <c r="X230" s="208"/>
      <c r="Y230" s="208"/>
      <c r="Z230" s="208"/>
      <c r="AA230" s="208"/>
      <c r="AB230" s="208"/>
      <c r="AC230" s="208"/>
      <c r="AD230" s="208"/>
    </row>
    <row r="231" spans="1:30" s="15" customFormat="1" ht="18.75" customHeight="1" x14ac:dyDescent="0.25">
      <c r="A231" s="134" t="s">
        <v>947</v>
      </c>
      <c r="B231" s="34"/>
      <c r="C231" s="14" t="s">
        <v>811</v>
      </c>
      <c r="D231" s="13" t="s">
        <v>613</v>
      </c>
      <c r="E231" s="9">
        <v>1</v>
      </c>
      <c r="F231" s="467"/>
      <c r="G231" s="192" t="s">
        <v>459</v>
      </c>
      <c r="I231" s="93"/>
      <c r="M231" s="208"/>
      <c r="N231" s="208"/>
      <c r="O231" s="208"/>
      <c r="P231" s="208"/>
      <c r="Q231" s="208"/>
      <c r="R231" s="208"/>
      <c r="S231" s="208"/>
      <c r="T231" s="208"/>
      <c r="U231" s="208"/>
      <c r="V231" s="208"/>
      <c r="W231" s="208"/>
      <c r="X231" s="208"/>
      <c r="Y231" s="208"/>
      <c r="Z231" s="208"/>
      <c r="AA231" s="208"/>
      <c r="AB231" s="208"/>
      <c r="AC231" s="208"/>
      <c r="AD231" s="208"/>
    </row>
    <row r="232" spans="1:30" s="15" customFormat="1" ht="18.75" customHeight="1" x14ac:dyDescent="0.25">
      <c r="A232" s="134" t="s">
        <v>947</v>
      </c>
      <c r="B232" s="34"/>
      <c r="C232" s="14" t="s">
        <v>812</v>
      </c>
      <c r="D232" s="15" t="s">
        <v>775</v>
      </c>
      <c r="E232" s="9">
        <v>1</v>
      </c>
      <c r="F232" s="467"/>
      <c r="G232" s="192" t="s">
        <v>459</v>
      </c>
      <c r="I232" s="93"/>
      <c r="M232" s="208"/>
      <c r="N232" s="208"/>
      <c r="O232" s="208"/>
      <c r="P232" s="208"/>
      <c r="Q232" s="208"/>
      <c r="R232" s="208"/>
      <c r="S232" s="208"/>
      <c r="T232" s="208"/>
      <c r="U232" s="208"/>
      <c r="V232" s="208"/>
      <c r="W232" s="208"/>
      <c r="X232" s="208"/>
      <c r="Y232" s="208"/>
      <c r="Z232" s="208"/>
      <c r="AA232" s="208"/>
      <c r="AB232" s="208"/>
      <c r="AC232" s="208"/>
      <c r="AD232" s="208"/>
    </row>
    <row r="233" spans="1:30" s="15" customFormat="1" ht="18.75" customHeight="1" x14ac:dyDescent="0.25">
      <c r="A233" s="134" t="s">
        <v>947</v>
      </c>
      <c r="B233" s="218">
        <v>45</v>
      </c>
      <c r="C233" s="107" t="s">
        <v>331</v>
      </c>
      <c r="D233" s="108" t="s">
        <v>332</v>
      </c>
      <c r="E233" s="51">
        <f>SUM(E234:E236)</f>
        <v>3</v>
      </c>
      <c r="F233" s="125"/>
      <c r="G233" s="231" t="s">
        <v>458</v>
      </c>
      <c r="H233" s="25"/>
      <c r="I233" s="86"/>
      <c r="M233" s="208"/>
      <c r="N233" s="208"/>
      <c r="O233" s="208"/>
      <c r="P233" s="208"/>
      <c r="Q233" s="208"/>
      <c r="R233" s="208"/>
      <c r="S233" s="208"/>
      <c r="T233" s="208"/>
      <c r="U233" s="208"/>
      <c r="V233" s="208"/>
      <c r="W233" s="208"/>
      <c r="X233" s="208"/>
      <c r="Y233" s="208"/>
      <c r="Z233" s="208"/>
      <c r="AA233" s="208"/>
      <c r="AB233" s="208"/>
      <c r="AC233" s="208"/>
      <c r="AD233" s="208"/>
    </row>
    <row r="234" spans="1:30" s="15" customFormat="1" ht="18.75" customHeight="1" x14ac:dyDescent="0.25">
      <c r="A234" s="134" t="s">
        <v>947</v>
      </c>
      <c r="B234" s="34"/>
      <c r="C234" s="12" t="s">
        <v>333</v>
      </c>
      <c r="D234" s="13" t="s">
        <v>465</v>
      </c>
      <c r="E234" s="9">
        <v>1</v>
      </c>
      <c r="F234" s="106" t="s">
        <v>746</v>
      </c>
      <c r="G234" s="192" t="s">
        <v>459</v>
      </c>
      <c r="I234" s="93"/>
      <c r="M234" s="208"/>
      <c r="N234" s="208"/>
      <c r="O234" s="208"/>
      <c r="P234" s="208"/>
      <c r="Q234" s="208"/>
      <c r="R234" s="208"/>
      <c r="S234" s="208"/>
      <c r="T234" s="208"/>
      <c r="U234" s="208"/>
      <c r="V234" s="208"/>
      <c r="W234" s="208"/>
      <c r="X234" s="208"/>
      <c r="Y234" s="208"/>
      <c r="Z234" s="208"/>
      <c r="AA234" s="208"/>
      <c r="AB234" s="208"/>
      <c r="AC234" s="208"/>
      <c r="AD234" s="208"/>
    </row>
    <row r="235" spans="1:30" s="15" customFormat="1" ht="18.75" customHeight="1" x14ac:dyDescent="0.25">
      <c r="A235" s="134" t="s">
        <v>947</v>
      </c>
      <c r="B235" s="34"/>
      <c r="C235" s="12" t="s">
        <v>564</v>
      </c>
      <c r="D235" s="13" t="s">
        <v>89</v>
      </c>
      <c r="E235" s="9">
        <v>1</v>
      </c>
      <c r="F235" s="106"/>
      <c r="G235" s="192" t="s">
        <v>459</v>
      </c>
      <c r="I235" s="93"/>
      <c r="M235" s="208"/>
      <c r="N235" s="208"/>
      <c r="O235" s="208"/>
      <c r="P235" s="208"/>
      <c r="Q235" s="208"/>
      <c r="R235" s="208"/>
      <c r="S235" s="208"/>
      <c r="T235" s="208"/>
      <c r="U235" s="208"/>
      <c r="V235" s="208"/>
      <c r="W235" s="208"/>
      <c r="X235" s="208"/>
      <c r="Y235" s="208"/>
      <c r="Z235" s="208"/>
      <c r="AA235" s="208"/>
      <c r="AB235" s="208"/>
      <c r="AC235" s="208"/>
      <c r="AD235" s="208"/>
    </row>
    <row r="236" spans="1:30" s="15" customFormat="1" ht="18.75" customHeight="1" x14ac:dyDescent="0.25">
      <c r="A236" s="134" t="s">
        <v>947</v>
      </c>
      <c r="B236" s="34"/>
      <c r="C236" s="12" t="s">
        <v>565</v>
      </c>
      <c r="D236" s="13" t="s">
        <v>466</v>
      </c>
      <c r="E236" s="9">
        <v>1</v>
      </c>
      <c r="F236" s="106"/>
      <c r="G236" s="192" t="s">
        <v>459</v>
      </c>
      <c r="I236" s="93"/>
      <c r="M236" s="208"/>
      <c r="N236" s="208"/>
      <c r="O236" s="208"/>
      <c r="P236" s="208"/>
      <c r="Q236" s="208"/>
      <c r="R236" s="208"/>
      <c r="S236" s="208"/>
      <c r="T236" s="208"/>
      <c r="U236" s="208"/>
      <c r="V236" s="208"/>
      <c r="W236" s="208"/>
      <c r="X236" s="208"/>
      <c r="Y236" s="208"/>
      <c r="Z236" s="208"/>
      <c r="AA236" s="208"/>
      <c r="AB236" s="208"/>
      <c r="AC236" s="208"/>
      <c r="AD236" s="208"/>
    </row>
    <row r="237" spans="1:30" s="15" customFormat="1" ht="18.75" customHeight="1" x14ac:dyDescent="0.25">
      <c r="B237" s="218">
        <v>44</v>
      </c>
      <c r="C237" s="107" t="s">
        <v>334</v>
      </c>
      <c r="D237" s="108" t="s">
        <v>326</v>
      </c>
      <c r="E237" s="51">
        <f>SUM(E238:E243)+E244</f>
        <v>46799.6</v>
      </c>
      <c r="F237" s="106"/>
      <c r="G237" s="231" t="s">
        <v>458</v>
      </c>
      <c r="H237" s="25"/>
      <c r="I237" s="86"/>
      <c r="M237" s="208"/>
      <c r="N237" s="208"/>
      <c r="O237" s="208"/>
      <c r="P237" s="208"/>
      <c r="Q237" s="208"/>
      <c r="R237" s="208"/>
      <c r="S237" s="208"/>
      <c r="T237" s="208"/>
      <c r="U237" s="208"/>
      <c r="V237" s="208"/>
      <c r="W237" s="208"/>
      <c r="X237" s="208"/>
      <c r="Y237" s="208"/>
      <c r="Z237" s="208"/>
      <c r="AA237" s="208"/>
      <c r="AB237" s="208"/>
      <c r="AC237" s="208"/>
      <c r="AD237" s="208"/>
    </row>
    <row r="238" spans="1:30" s="15" customFormat="1" ht="18.75" customHeight="1" x14ac:dyDescent="0.25">
      <c r="B238" s="34"/>
      <c r="C238" s="12" t="s">
        <v>566</v>
      </c>
      <c r="D238" s="13" t="s">
        <v>329</v>
      </c>
      <c r="E238" s="9">
        <v>10526.6</v>
      </c>
      <c r="F238" s="106"/>
      <c r="G238" s="192" t="s">
        <v>459</v>
      </c>
      <c r="I238" s="93"/>
      <c r="M238" s="208"/>
      <c r="N238" s="208"/>
      <c r="O238" s="208"/>
      <c r="P238" s="208"/>
      <c r="Q238" s="208"/>
      <c r="R238" s="208"/>
      <c r="S238" s="208"/>
      <c r="T238" s="208"/>
      <c r="U238" s="208"/>
      <c r="V238" s="208"/>
      <c r="W238" s="208"/>
      <c r="X238" s="208"/>
      <c r="Y238" s="208"/>
      <c r="Z238" s="208"/>
      <c r="AA238" s="208"/>
      <c r="AB238" s="208"/>
      <c r="AC238" s="208"/>
      <c r="AD238" s="208"/>
    </row>
    <row r="239" spans="1:30" s="15" customFormat="1" ht="18.75" customHeight="1" x14ac:dyDescent="0.25">
      <c r="B239" s="34"/>
      <c r="C239" s="12" t="s">
        <v>567</v>
      </c>
      <c r="D239" s="13" t="s">
        <v>568</v>
      </c>
      <c r="E239" s="9">
        <v>1500</v>
      </c>
      <c r="F239" s="106"/>
      <c r="G239" s="192" t="s">
        <v>459</v>
      </c>
      <c r="I239" s="93"/>
      <c r="M239" s="208"/>
      <c r="N239" s="208"/>
      <c r="O239" s="208"/>
      <c r="P239" s="208"/>
      <c r="Q239" s="208"/>
      <c r="R239" s="208"/>
      <c r="S239" s="208"/>
      <c r="T239" s="208"/>
      <c r="U239" s="208"/>
      <c r="V239" s="208"/>
      <c r="W239" s="208"/>
      <c r="X239" s="208"/>
      <c r="Y239" s="208"/>
      <c r="Z239" s="208"/>
      <c r="AA239" s="208"/>
      <c r="AB239" s="208"/>
      <c r="AC239" s="208"/>
      <c r="AD239" s="208"/>
    </row>
    <row r="240" spans="1:30" s="23" customFormat="1" ht="18.75" customHeight="1" x14ac:dyDescent="0.25">
      <c r="B240" s="34"/>
      <c r="C240" s="12" t="s">
        <v>569</v>
      </c>
      <c r="D240" s="13" t="s">
        <v>386</v>
      </c>
      <c r="E240" s="9">
        <v>8520</v>
      </c>
      <c r="F240" s="106"/>
      <c r="G240" s="192" t="s">
        <v>459</v>
      </c>
      <c r="I240" s="95"/>
      <c r="J240" s="15"/>
      <c r="M240" s="210"/>
      <c r="N240" s="210"/>
      <c r="O240" s="210"/>
      <c r="P240" s="210"/>
      <c r="Q240" s="210"/>
      <c r="R240" s="210"/>
      <c r="S240" s="210"/>
      <c r="T240" s="210"/>
      <c r="U240" s="210"/>
      <c r="V240" s="210"/>
      <c r="W240" s="210"/>
      <c r="X240" s="210"/>
      <c r="Y240" s="210"/>
      <c r="Z240" s="210"/>
      <c r="AA240" s="210"/>
      <c r="AB240" s="210"/>
      <c r="AC240" s="210"/>
      <c r="AD240" s="210"/>
    </row>
    <row r="241" spans="2:30" s="23" customFormat="1" ht="18.75" customHeight="1" x14ac:dyDescent="0.25">
      <c r="B241" s="34"/>
      <c r="C241" s="12" t="s">
        <v>570</v>
      </c>
      <c r="D241" s="13" t="s">
        <v>710</v>
      </c>
      <c r="E241" s="9">
        <v>25414</v>
      </c>
      <c r="F241" s="106"/>
      <c r="G241" s="192" t="s">
        <v>459</v>
      </c>
      <c r="I241" s="95"/>
      <c r="J241" s="15"/>
      <c r="M241" s="210"/>
      <c r="N241" s="210"/>
      <c r="O241" s="210"/>
      <c r="P241" s="210"/>
      <c r="Q241" s="210"/>
      <c r="R241" s="210"/>
      <c r="S241" s="210"/>
      <c r="T241" s="210"/>
      <c r="U241" s="210"/>
      <c r="V241" s="210"/>
      <c r="W241" s="210"/>
      <c r="X241" s="210"/>
      <c r="Y241" s="210"/>
      <c r="Z241" s="210"/>
      <c r="AA241" s="210"/>
      <c r="AB241" s="210"/>
      <c r="AC241" s="210"/>
      <c r="AD241" s="210"/>
    </row>
    <row r="242" spans="2:30" s="23" customFormat="1" ht="18.75" customHeight="1" x14ac:dyDescent="0.25">
      <c r="B242" s="34"/>
      <c r="C242" s="12" t="s">
        <v>712</v>
      </c>
      <c r="D242" s="13" t="s">
        <v>711</v>
      </c>
      <c r="E242" s="9">
        <v>1</v>
      </c>
      <c r="F242" s="106"/>
      <c r="G242" s="192" t="s">
        <v>459</v>
      </c>
      <c r="I242" s="95"/>
      <c r="J242" s="15"/>
      <c r="M242" s="210"/>
      <c r="N242" s="210"/>
      <c r="O242" s="210"/>
      <c r="P242" s="210"/>
      <c r="Q242" s="210"/>
      <c r="R242" s="210"/>
      <c r="S242" s="210"/>
      <c r="T242" s="210"/>
      <c r="U242" s="210"/>
      <c r="V242" s="210"/>
      <c r="W242" s="210"/>
      <c r="X242" s="210"/>
      <c r="Y242" s="210"/>
      <c r="Z242" s="210"/>
      <c r="AA242" s="210"/>
      <c r="AB242" s="210"/>
      <c r="AC242" s="210"/>
      <c r="AD242" s="210"/>
    </row>
    <row r="243" spans="2:30" s="23" customFormat="1" ht="18.75" customHeight="1" x14ac:dyDescent="0.25">
      <c r="B243" s="34"/>
      <c r="C243" s="12" t="s">
        <v>713</v>
      </c>
      <c r="D243" s="13" t="s">
        <v>571</v>
      </c>
      <c r="E243" s="9">
        <v>825</v>
      </c>
      <c r="F243" s="106"/>
      <c r="G243" s="192" t="s">
        <v>459</v>
      </c>
      <c r="I243" s="95"/>
      <c r="J243" s="15"/>
      <c r="M243" s="210"/>
      <c r="N243" s="210"/>
      <c r="O243" s="210"/>
      <c r="P243" s="210"/>
      <c r="Q243" s="210"/>
      <c r="R243" s="210"/>
      <c r="S243" s="210"/>
      <c r="T243" s="210"/>
      <c r="U243" s="210"/>
      <c r="V243" s="210"/>
      <c r="W243" s="210"/>
      <c r="X243" s="210"/>
      <c r="Y243" s="210"/>
      <c r="Z243" s="210"/>
      <c r="AA243" s="210"/>
      <c r="AB243" s="210"/>
      <c r="AC243" s="210"/>
      <c r="AD243" s="210"/>
    </row>
    <row r="244" spans="2:30" s="23" customFormat="1" ht="18.75" customHeight="1" x14ac:dyDescent="0.25">
      <c r="B244" s="35"/>
      <c r="C244" s="109" t="s">
        <v>827</v>
      </c>
      <c r="D244" s="110" t="s">
        <v>93</v>
      </c>
      <c r="E244" s="49">
        <f>SUM(E245:E257)</f>
        <v>13</v>
      </c>
      <c r="F244" s="465" t="s">
        <v>828</v>
      </c>
      <c r="G244" s="231" t="s">
        <v>458</v>
      </c>
      <c r="I244" s="95"/>
      <c r="J244" s="14"/>
      <c r="K244" s="56"/>
      <c r="M244" s="210"/>
      <c r="N244" s="210"/>
      <c r="O244" s="210"/>
      <c r="P244" s="210"/>
      <c r="Q244" s="210"/>
      <c r="R244" s="210"/>
      <c r="S244" s="210"/>
      <c r="T244" s="210"/>
      <c r="U244" s="210"/>
      <c r="V244" s="210"/>
      <c r="W244" s="210"/>
      <c r="X244" s="210"/>
      <c r="Y244" s="210"/>
      <c r="Z244" s="210"/>
      <c r="AA244" s="210"/>
      <c r="AB244" s="210"/>
      <c r="AC244" s="210"/>
      <c r="AD244" s="210"/>
    </row>
    <row r="245" spans="2:30" s="23" customFormat="1" ht="18.75" customHeight="1" x14ac:dyDescent="0.25">
      <c r="B245" s="35"/>
      <c r="C245" s="14" t="s">
        <v>840</v>
      </c>
      <c r="D245" s="13" t="s">
        <v>561</v>
      </c>
      <c r="E245" s="9">
        <v>1</v>
      </c>
      <c r="F245" s="465"/>
      <c r="G245" s="192" t="s">
        <v>459</v>
      </c>
      <c r="I245" s="95"/>
      <c r="J245" s="14"/>
      <c r="K245" s="56"/>
      <c r="M245" s="210"/>
      <c r="N245" s="210"/>
      <c r="O245" s="210"/>
      <c r="P245" s="210"/>
      <c r="Q245" s="210"/>
      <c r="R245" s="210"/>
      <c r="S245" s="210"/>
      <c r="T245" s="210"/>
      <c r="U245" s="210"/>
      <c r="V245" s="210"/>
      <c r="W245" s="210"/>
      <c r="X245" s="210"/>
      <c r="Y245" s="210"/>
      <c r="Z245" s="210"/>
      <c r="AA245" s="210"/>
      <c r="AB245" s="210"/>
      <c r="AC245" s="210"/>
      <c r="AD245" s="210"/>
    </row>
    <row r="246" spans="2:30" s="23" customFormat="1" ht="18.75" customHeight="1" x14ac:dyDescent="0.25">
      <c r="B246" s="35"/>
      <c r="C246" s="14" t="s">
        <v>841</v>
      </c>
      <c r="D246" s="13" t="s">
        <v>94</v>
      </c>
      <c r="E246" s="9">
        <v>1</v>
      </c>
      <c r="F246" s="465"/>
      <c r="G246" s="192" t="s">
        <v>459</v>
      </c>
      <c r="I246" s="95"/>
      <c r="J246" s="14"/>
      <c r="K246" s="56"/>
      <c r="M246" s="210"/>
      <c r="N246" s="210"/>
      <c r="O246" s="210"/>
      <c r="P246" s="210"/>
      <c r="Q246" s="210"/>
      <c r="R246" s="210"/>
      <c r="S246" s="210"/>
      <c r="T246" s="210"/>
      <c r="U246" s="210"/>
      <c r="V246" s="210"/>
      <c r="W246" s="210"/>
      <c r="X246" s="210"/>
      <c r="Y246" s="210"/>
      <c r="Z246" s="210"/>
      <c r="AA246" s="210"/>
      <c r="AB246" s="210"/>
      <c r="AC246" s="210"/>
      <c r="AD246" s="210"/>
    </row>
    <row r="247" spans="2:30" s="23" customFormat="1" ht="18.75" customHeight="1" x14ac:dyDescent="0.25">
      <c r="B247" s="35"/>
      <c r="C247" s="14" t="s">
        <v>842</v>
      </c>
      <c r="D247" s="13" t="s">
        <v>95</v>
      </c>
      <c r="E247" s="9">
        <v>1</v>
      </c>
      <c r="F247" s="465"/>
      <c r="G247" s="192" t="s">
        <v>459</v>
      </c>
      <c r="I247" s="95"/>
      <c r="J247" s="14"/>
      <c r="K247" s="56"/>
      <c r="M247" s="210"/>
      <c r="N247" s="210"/>
      <c r="O247" s="210"/>
      <c r="P247" s="210"/>
      <c r="Q247" s="210"/>
      <c r="R247" s="210"/>
      <c r="S247" s="210"/>
      <c r="T247" s="210"/>
      <c r="U247" s="210"/>
      <c r="V247" s="210"/>
      <c r="W247" s="210"/>
      <c r="X247" s="210"/>
      <c r="Y247" s="210"/>
      <c r="Z247" s="210"/>
      <c r="AA247" s="210"/>
      <c r="AB247" s="210"/>
      <c r="AC247" s="210"/>
      <c r="AD247" s="210"/>
    </row>
    <row r="248" spans="2:30" s="23" customFormat="1" ht="18.75" customHeight="1" x14ac:dyDescent="0.25">
      <c r="B248" s="35"/>
      <c r="C248" s="14" t="s">
        <v>843</v>
      </c>
      <c r="D248" s="13" t="s">
        <v>96</v>
      </c>
      <c r="E248" s="9">
        <v>1</v>
      </c>
      <c r="F248" s="465"/>
      <c r="G248" s="192" t="s">
        <v>459</v>
      </c>
      <c r="I248" s="95"/>
      <c r="J248" s="14"/>
      <c r="K248" s="56"/>
      <c r="M248" s="210"/>
      <c r="N248" s="210"/>
      <c r="O248" s="210"/>
      <c r="P248" s="210"/>
      <c r="Q248" s="210"/>
      <c r="R248" s="210"/>
      <c r="S248" s="210"/>
      <c r="T248" s="210"/>
      <c r="U248" s="210"/>
      <c r="V248" s="210"/>
      <c r="W248" s="210"/>
      <c r="X248" s="210"/>
      <c r="Y248" s="210"/>
      <c r="Z248" s="210"/>
      <c r="AA248" s="210"/>
      <c r="AB248" s="210"/>
      <c r="AC248" s="210"/>
      <c r="AD248" s="210"/>
    </row>
    <row r="249" spans="2:30" s="23" customFormat="1" ht="18.75" customHeight="1" x14ac:dyDescent="0.25">
      <c r="B249" s="35"/>
      <c r="C249" s="14" t="s">
        <v>844</v>
      </c>
      <c r="D249" s="13" t="s">
        <v>97</v>
      </c>
      <c r="E249" s="9">
        <v>1</v>
      </c>
      <c r="F249" s="465"/>
      <c r="G249" s="192" t="s">
        <v>459</v>
      </c>
      <c r="I249" s="95"/>
      <c r="J249" s="14"/>
      <c r="K249" s="56"/>
      <c r="M249" s="210"/>
      <c r="N249" s="210"/>
      <c r="O249" s="210"/>
      <c r="P249" s="210"/>
      <c r="Q249" s="210"/>
      <c r="R249" s="210"/>
      <c r="S249" s="210"/>
      <c r="T249" s="210"/>
      <c r="U249" s="210"/>
      <c r="V249" s="210"/>
      <c r="W249" s="210"/>
      <c r="X249" s="210"/>
      <c r="Y249" s="210"/>
      <c r="Z249" s="210"/>
      <c r="AA249" s="210"/>
      <c r="AB249" s="210"/>
      <c r="AC249" s="210"/>
      <c r="AD249" s="210"/>
    </row>
    <row r="250" spans="2:30" s="23" customFormat="1" ht="18.75" customHeight="1" x14ac:dyDescent="0.25">
      <c r="B250" s="35"/>
      <c r="C250" s="14" t="s">
        <v>845</v>
      </c>
      <c r="D250" s="13" t="s">
        <v>98</v>
      </c>
      <c r="E250" s="9">
        <v>1</v>
      </c>
      <c r="F250" s="465"/>
      <c r="G250" s="192" t="s">
        <v>459</v>
      </c>
      <c r="I250" s="95"/>
      <c r="J250" s="14"/>
      <c r="K250" s="56"/>
      <c r="M250" s="210"/>
      <c r="N250" s="210"/>
      <c r="O250" s="210"/>
      <c r="P250" s="210"/>
      <c r="Q250" s="210"/>
      <c r="R250" s="210"/>
      <c r="S250" s="210"/>
      <c r="T250" s="210"/>
      <c r="U250" s="210"/>
      <c r="V250" s="210"/>
      <c r="W250" s="210"/>
      <c r="X250" s="210"/>
      <c r="Y250" s="210"/>
      <c r="Z250" s="210"/>
      <c r="AA250" s="210"/>
      <c r="AB250" s="210"/>
      <c r="AC250" s="210"/>
      <c r="AD250" s="210"/>
    </row>
    <row r="251" spans="2:30" s="23" customFormat="1" ht="18.75" customHeight="1" x14ac:dyDescent="0.25">
      <c r="B251" s="35"/>
      <c r="C251" s="14" t="s">
        <v>846</v>
      </c>
      <c r="D251" s="13" t="s">
        <v>99</v>
      </c>
      <c r="E251" s="9">
        <v>1</v>
      </c>
      <c r="F251" s="465"/>
      <c r="G251" s="192" t="s">
        <v>459</v>
      </c>
      <c r="I251" s="95"/>
      <c r="J251" s="15"/>
      <c r="M251" s="210"/>
      <c r="N251" s="210"/>
      <c r="O251" s="210"/>
      <c r="P251" s="210"/>
      <c r="Q251" s="210"/>
      <c r="R251" s="210"/>
      <c r="S251" s="210"/>
      <c r="T251" s="210"/>
      <c r="U251" s="210"/>
      <c r="V251" s="210"/>
      <c r="W251" s="210"/>
      <c r="X251" s="210"/>
      <c r="Y251" s="210"/>
      <c r="Z251" s="210"/>
      <c r="AA251" s="210"/>
      <c r="AB251" s="210"/>
      <c r="AC251" s="210"/>
      <c r="AD251" s="210"/>
    </row>
    <row r="252" spans="2:30" s="23" customFormat="1" ht="18.75" customHeight="1" x14ac:dyDescent="0.25">
      <c r="B252" s="35"/>
      <c r="C252" s="14" t="s">
        <v>847</v>
      </c>
      <c r="D252" s="13" t="s">
        <v>562</v>
      </c>
      <c r="E252" s="9">
        <v>1</v>
      </c>
      <c r="F252" s="465"/>
      <c r="G252" s="192" t="s">
        <v>459</v>
      </c>
      <c r="I252" s="95"/>
      <c r="J252" s="15"/>
      <c r="M252" s="210"/>
      <c r="N252" s="210"/>
      <c r="O252" s="210"/>
      <c r="P252" s="210"/>
      <c r="Q252" s="210"/>
      <c r="R252" s="210"/>
      <c r="S252" s="210"/>
      <c r="T252" s="210"/>
      <c r="U252" s="210"/>
      <c r="V252" s="210"/>
      <c r="W252" s="210"/>
      <c r="X252" s="210"/>
      <c r="Y252" s="210"/>
      <c r="Z252" s="210"/>
      <c r="AA252" s="210"/>
      <c r="AB252" s="210"/>
      <c r="AC252" s="210"/>
      <c r="AD252" s="210"/>
    </row>
    <row r="253" spans="2:30" s="23" customFormat="1" ht="18.75" customHeight="1" x14ac:dyDescent="0.25">
      <c r="B253" s="35"/>
      <c r="C253" s="14" t="s">
        <v>848</v>
      </c>
      <c r="D253" s="13" t="s">
        <v>563</v>
      </c>
      <c r="E253" s="9">
        <v>1</v>
      </c>
      <c r="F253" s="106"/>
      <c r="G253" s="192" t="s">
        <v>459</v>
      </c>
      <c r="I253" s="95"/>
      <c r="J253" s="15"/>
      <c r="M253" s="210"/>
      <c r="N253" s="210"/>
      <c r="O253" s="210"/>
      <c r="P253" s="210"/>
      <c r="Q253" s="210"/>
      <c r="R253" s="210"/>
      <c r="S253" s="210"/>
      <c r="T253" s="210"/>
      <c r="U253" s="210"/>
      <c r="V253" s="210"/>
      <c r="W253" s="210"/>
      <c r="X253" s="210"/>
      <c r="Y253" s="210"/>
      <c r="Z253" s="210"/>
      <c r="AA253" s="210"/>
      <c r="AB253" s="210"/>
      <c r="AC253" s="210"/>
      <c r="AD253" s="210"/>
    </row>
    <row r="254" spans="2:30" s="23" customFormat="1" ht="18.75" customHeight="1" x14ac:dyDescent="0.25">
      <c r="B254" s="35"/>
      <c r="C254" s="14" t="s">
        <v>849</v>
      </c>
      <c r="D254" s="13" t="s">
        <v>100</v>
      </c>
      <c r="E254" s="9">
        <v>1</v>
      </c>
      <c r="F254" s="106"/>
      <c r="G254" s="192" t="s">
        <v>459</v>
      </c>
      <c r="I254" s="95"/>
      <c r="J254" s="15"/>
      <c r="M254" s="210"/>
      <c r="N254" s="210"/>
      <c r="O254" s="210"/>
      <c r="P254" s="210"/>
      <c r="Q254" s="210"/>
      <c r="R254" s="210"/>
      <c r="S254" s="210"/>
      <c r="T254" s="210"/>
      <c r="U254" s="210"/>
      <c r="V254" s="210"/>
      <c r="W254" s="210"/>
      <c r="X254" s="210"/>
      <c r="Y254" s="210"/>
      <c r="Z254" s="210"/>
      <c r="AA254" s="210"/>
      <c r="AB254" s="210"/>
      <c r="AC254" s="210"/>
      <c r="AD254" s="210"/>
    </row>
    <row r="255" spans="2:30" s="23" customFormat="1" ht="18.75" customHeight="1" x14ac:dyDescent="0.25">
      <c r="B255" s="35"/>
      <c r="C255" s="14" t="s">
        <v>850</v>
      </c>
      <c r="D255" s="13" t="s">
        <v>715</v>
      </c>
      <c r="E255" s="9">
        <v>1</v>
      </c>
      <c r="F255" s="106"/>
      <c r="G255" s="192" t="s">
        <v>459</v>
      </c>
      <c r="I255" s="95"/>
      <c r="J255" s="15"/>
      <c r="M255" s="210"/>
      <c r="N255" s="210"/>
      <c r="O255" s="210"/>
      <c r="P255" s="210"/>
      <c r="Q255" s="210"/>
      <c r="R255" s="210"/>
      <c r="S255" s="210"/>
      <c r="T255" s="210"/>
      <c r="U255" s="210"/>
      <c r="V255" s="210"/>
      <c r="W255" s="210"/>
      <c r="X255" s="210"/>
      <c r="Y255" s="210"/>
      <c r="Z255" s="210"/>
      <c r="AA255" s="210"/>
      <c r="AB255" s="210"/>
      <c r="AC255" s="210"/>
      <c r="AD255" s="210"/>
    </row>
    <row r="256" spans="2:30" s="23" customFormat="1" ht="18.75" customHeight="1" x14ac:dyDescent="0.25">
      <c r="B256" s="35"/>
      <c r="C256" s="14" t="s">
        <v>851</v>
      </c>
      <c r="D256" s="13" t="s">
        <v>745</v>
      </c>
      <c r="E256" s="9">
        <v>1</v>
      </c>
      <c r="F256" s="106"/>
      <c r="G256" s="192" t="s">
        <v>459</v>
      </c>
      <c r="I256" s="95"/>
      <c r="J256" s="15"/>
      <c r="M256" s="210"/>
      <c r="N256" s="210"/>
      <c r="O256" s="210"/>
      <c r="P256" s="210"/>
      <c r="Q256" s="210"/>
      <c r="R256" s="210"/>
      <c r="S256" s="210"/>
      <c r="T256" s="210"/>
      <c r="U256" s="210"/>
      <c r="V256" s="210"/>
      <c r="W256" s="210"/>
      <c r="X256" s="210"/>
      <c r="Y256" s="210"/>
      <c r="Z256" s="210"/>
      <c r="AA256" s="210"/>
      <c r="AB256" s="210"/>
      <c r="AC256" s="210"/>
      <c r="AD256" s="210"/>
    </row>
    <row r="257" spans="2:30" s="23" customFormat="1" ht="18.75" customHeight="1" x14ac:dyDescent="0.25">
      <c r="B257" s="35"/>
      <c r="C257" s="14" t="s">
        <v>852</v>
      </c>
      <c r="D257" s="13" t="s">
        <v>101</v>
      </c>
      <c r="E257" s="9">
        <v>1</v>
      </c>
      <c r="F257" s="106"/>
      <c r="G257" s="192" t="s">
        <v>459</v>
      </c>
      <c r="I257" s="95"/>
      <c r="J257" s="15"/>
      <c r="M257" s="210"/>
      <c r="N257" s="210"/>
      <c r="O257" s="210"/>
      <c r="P257" s="210"/>
      <c r="Q257" s="210"/>
      <c r="R257" s="210"/>
      <c r="S257" s="210"/>
      <c r="T257" s="210"/>
      <c r="U257" s="210"/>
      <c r="V257" s="210"/>
      <c r="W257" s="210"/>
      <c r="X257" s="210"/>
      <c r="Y257" s="210"/>
      <c r="Z257" s="210"/>
      <c r="AA257" s="210"/>
      <c r="AB257" s="210"/>
      <c r="AC257" s="210"/>
      <c r="AD257" s="210"/>
    </row>
    <row r="258" spans="2:30" s="15" customFormat="1" ht="19.5" customHeight="1" x14ac:dyDescent="0.25">
      <c r="B258" s="218">
        <v>5</v>
      </c>
      <c r="C258" s="104" t="s">
        <v>335</v>
      </c>
      <c r="D258" s="105" t="s">
        <v>992</v>
      </c>
      <c r="E258" s="73">
        <f>+E259+E277+E281+E273</f>
        <v>9761</v>
      </c>
      <c r="F258" s="106"/>
      <c r="G258" s="231" t="s">
        <v>458</v>
      </c>
      <c r="H258" s="75">
        <v>111</v>
      </c>
      <c r="I258" s="87" t="s">
        <v>686</v>
      </c>
      <c r="J258" s="21">
        <f>+E258</f>
        <v>9761</v>
      </c>
      <c r="K258" s="2" t="s">
        <v>997</v>
      </c>
      <c r="M258" s="207"/>
      <c r="N258" s="208"/>
      <c r="O258" s="208"/>
      <c r="P258" s="208"/>
      <c r="Q258" s="208"/>
      <c r="R258" s="208"/>
      <c r="S258" s="208"/>
      <c r="T258" s="208"/>
      <c r="U258" s="208"/>
      <c r="V258" s="208"/>
      <c r="W258" s="208"/>
      <c r="X258" s="208"/>
      <c r="Y258" s="208"/>
      <c r="Z258" s="208"/>
      <c r="AA258" s="208"/>
      <c r="AB258" s="208"/>
      <c r="AC258" s="208"/>
      <c r="AD258" s="208"/>
    </row>
    <row r="259" spans="2:30" s="15" customFormat="1" ht="27" customHeight="1" x14ac:dyDescent="0.25">
      <c r="B259" s="218">
        <v>52</v>
      </c>
      <c r="C259" s="107" t="s">
        <v>336</v>
      </c>
      <c r="D259" s="108" t="s">
        <v>991</v>
      </c>
      <c r="E259" s="51">
        <f>+E260+E263+E266</f>
        <v>10</v>
      </c>
      <c r="F259" s="106"/>
      <c r="G259" s="231" t="s">
        <v>458</v>
      </c>
      <c r="I259" s="93"/>
      <c r="M259" s="208"/>
      <c r="N259" s="208"/>
      <c r="O259" s="208"/>
      <c r="P259" s="208"/>
      <c r="Q259" s="208"/>
      <c r="R259" s="208"/>
      <c r="S259" s="208"/>
      <c r="T259" s="208"/>
      <c r="U259" s="208"/>
      <c r="V259" s="208"/>
      <c r="W259" s="208"/>
      <c r="X259" s="208"/>
      <c r="Y259" s="208"/>
      <c r="Z259" s="208"/>
      <c r="AA259" s="208"/>
      <c r="AB259" s="208"/>
      <c r="AC259" s="208"/>
      <c r="AD259" s="208"/>
    </row>
    <row r="260" spans="2:30" s="23" customFormat="1" ht="18.75" customHeight="1" x14ac:dyDescent="0.25">
      <c r="B260" s="35"/>
      <c r="C260" s="109" t="s">
        <v>337</v>
      </c>
      <c r="D260" s="110" t="s">
        <v>575</v>
      </c>
      <c r="E260" s="49">
        <f>+E261+E262</f>
        <v>2</v>
      </c>
      <c r="F260" s="106"/>
      <c r="G260" s="231" t="s">
        <v>458</v>
      </c>
      <c r="I260" s="95"/>
      <c r="J260" s="15"/>
      <c r="M260" s="210"/>
      <c r="N260" s="210"/>
      <c r="O260" s="210"/>
      <c r="P260" s="210"/>
      <c r="Q260" s="210"/>
      <c r="R260" s="210"/>
      <c r="S260" s="210"/>
      <c r="T260" s="210"/>
      <c r="U260" s="210"/>
      <c r="V260" s="210"/>
      <c r="W260" s="210"/>
      <c r="X260" s="210"/>
      <c r="Y260" s="210"/>
      <c r="Z260" s="210"/>
      <c r="AA260" s="210"/>
      <c r="AB260" s="210"/>
      <c r="AC260" s="210"/>
      <c r="AD260" s="210"/>
    </row>
    <row r="261" spans="2:30" s="23" customFormat="1" ht="18.75" customHeight="1" x14ac:dyDescent="0.25">
      <c r="B261" s="35"/>
      <c r="C261" s="14" t="s">
        <v>573</v>
      </c>
      <c r="D261" s="13" t="s">
        <v>577</v>
      </c>
      <c r="E261" s="9">
        <v>1</v>
      </c>
      <c r="F261" s="106"/>
      <c r="G261" s="192" t="s">
        <v>459</v>
      </c>
      <c r="I261" s="95"/>
      <c r="J261" s="15"/>
      <c r="M261" s="210"/>
      <c r="N261" s="210"/>
      <c r="O261" s="210"/>
      <c r="P261" s="210"/>
      <c r="Q261" s="210"/>
      <c r="R261" s="210"/>
      <c r="S261" s="210"/>
      <c r="T261" s="210"/>
      <c r="U261" s="210"/>
      <c r="V261" s="210"/>
      <c r="W261" s="210"/>
      <c r="X261" s="210"/>
      <c r="Y261" s="210"/>
      <c r="Z261" s="210"/>
      <c r="AA261" s="210"/>
      <c r="AB261" s="210"/>
      <c r="AC261" s="210"/>
      <c r="AD261" s="210"/>
    </row>
    <row r="262" spans="2:30" s="23" customFormat="1" ht="18.75" customHeight="1" x14ac:dyDescent="0.25">
      <c r="B262" s="35"/>
      <c r="C262" s="14" t="s">
        <v>574</v>
      </c>
      <c r="D262" s="13" t="s">
        <v>579</v>
      </c>
      <c r="E262" s="9">
        <v>1</v>
      </c>
      <c r="F262" s="106"/>
      <c r="G262" s="192" t="s">
        <v>459</v>
      </c>
      <c r="I262" s="95"/>
      <c r="J262" s="15"/>
      <c r="M262" s="210"/>
      <c r="N262" s="210"/>
      <c r="O262" s="210"/>
      <c r="P262" s="210"/>
      <c r="Q262" s="210"/>
      <c r="R262" s="210"/>
      <c r="S262" s="210"/>
      <c r="T262" s="210"/>
      <c r="U262" s="210"/>
      <c r="V262" s="210"/>
      <c r="W262" s="210"/>
      <c r="X262" s="210"/>
      <c r="Y262" s="210"/>
      <c r="Z262" s="210"/>
      <c r="AA262" s="210"/>
      <c r="AB262" s="210"/>
      <c r="AC262" s="210"/>
      <c r="AD262" s="210"/>
    </row>
    <row r="263" spans="2:30" s="15" customFormat="1" ht="18.75" customHeight="1" x14ac:dyDescent="0.25">
      <c r="B263" s="34"/>
      <c r="C263" s="109" t="s">
        <v>339</v>
      </c>
      <c r="D263" s="110" t="s">
        <v>580</v>
      </c>
      <c r="E263" s="49">
        <f>+E264+E265</f>
        <v>2</v>
      </c>
      <c r="F263" s="106"/>
      <c r="G263" s="231" t="s">
        <v>458</v>
      </c>
      <c r="I263" s="93"/>
      <c r="M263" s="208"/>
      <c r="N263" s="208"/>
      <c r="O263" s="208"/>
      <c r="P263" s="208"/>
      <c r="Q263" s="208"/>
      <c r="R263" s="208"/>
      <c r="S263" s="208"/>
      <c r="T263" s="208"/>
      <c r="U263" s="208"/>
      <c r="V263" s="208"/>
      <c r="W263" s="208"/>
      <c r="X263" s="208"/>
      <c r="Y263" s="208"/>
      <c r="Z263" s="208"/>
      <c r="AA263" s="208"/>
      <c r="AB263" s="208"/>
      <c r="AC263" s="208"/>
      <c r="AD263" s="208"/>
    </row>
    <row r="264" spans="2:30" s="15" customFormat="1" ht="18.75" customHeight="1" x14ac:dyDescent="0.25">
      <c r="B264" s="34"/>
      <c r="C264" s="14" t="s">
        <v>576</v>
      </c>
      <c r="D264" s="13" t="s">
        <v>341</v>
      </c>
      <c r="E264" s="9">
        <v>1</v>
      </c>
      <c r="F264" s="106"/>
      <c r="G264" s="192" t="s">
        <v>459</v>
      </c>
      <c r="I264" s="93"/>
      <c r="M264" s="208"/>
      <c r="N264" s="208"/>
      <c r="O264" s="208"/>
      <c r="P264" s="208"/>
      <c r="Q264" s="208"/>
      <c r="R264" s="208"/>
      <c r="S264" s="208"/>
      <c r="T264" s="208"/>
      <c r="U264" s="208"/>
      <c r="V264" s="208"/>
      <c r="W264" s="208"/>
      <c r="X264" s="208"/>
      <c r="Y264" s="208"/>
      <c r="Z264" s="208"/>
      <c r="AA264" s="208"/>
      <c r="AB264" s="208"/>
      <c r="AC264" s="208"/>
      <c r="AD264" s="208"/>
    </row>
    <row r="265" spans="2:30" s="15" customFormat="1" ht="18.75" customHeight="1" x14ac:dyDescent="0.25">
      <c r="B265" s="34"/>
      <c r="C265" s="14" t="s">
        <v>578</v>
      </c>
      <c r="D265" s="13" t="s">
        <v>342</v>
      </c>
      <c r="E265" s="9">
        <v>1</v>
      </c>
      <c r="F265" s="106" t="s">
        <v>747</v>
      </c>
      <c r="G265" s="192" t="s">
        <v>459</v>
      </c>
      <c r="I265" s="93"/>
      <c r="M265" s="208"/>
      <c r="N265" s="208"/>
      <c r="O265" s="208"/>
      <c r="P265" s="208"/>
      <c r="Q265" s="208"/>
      <c r="R265" s="208"/>
      <c r="S265" s="208"/>
      <c r="T265" s="208"/>
      <c r="U265" s="208"/>
      <c r="V265" s="208"/>
      <c r="W265" s="208"/>
      <c r="X265" s="208"/>
      <c r="Y265" s="208"/>
      <c r="Z265" s="208"/>
      <c r="AA265" s="208"/>
      <c r="AB265" s="208"/>
      <c r="AC265" s="208"/>
      <c r="AD265" s="208"/>
    </row>
    <row r="266" spans="2:30" s="15" customFormat="1" ht="18.75" customHeight="1" x14ac:dyDescent="0.25">
      <c r="B266" s="34"/>
      <c r="C266" s="109" t="s">
        <v>672</v>
      </c>
      <c r="D266" s="110" t="s">
        <v>673</v>
      </c>
      <c r="E266" s="49">
        <f>SUM(E267:E272)</f>
        <v>6</v>
      </c>
      <c r="F266" s="106"/>
      <c r="G266" s="231" t="s">
        <v>458</v>
      </c>
      <c r="I266" s="93"/>
      <c r="M266" s="208"/>
      <c r="N266" s="208"/>
      <c r="O266" s="208"/>
      <c r="P266" s="208"/>
      <c r="Q266" s="208"/>
      <c r="R266" s="208"/>
      <c r="S266" s="208"/>
      <c r="T266" s="208"/>
      <c r="U266" s="208"/>
      <c r="V266" s="208"/>
      <c r="W266" s="208"/>
      <c r="X266" s="208"/>
      <c r="Y266" s="208"/>
      <c r="Z266" s="208"/>
      <c r="AA266" s="208"/>
      <c r="AB266" s="208"/>
      <c r="AC266" s="208"/>
      <c r="AD266" s="208"/>
    </row>
    <row r="267" spans="2:30" s="15" customFormat="1" ht="18.75" customHeight="1" x14ac:dyDescent="0.25">
      <c r="B267" s="34"/>
      <c r="C267" s="14" t="s">
        <v>680</v>
      </c>
      <c r="D267" s="126" t="s">
        <v>674</v>
      </c>
      <c r="E267" s="9">
        <v>1</v>
      </c>
      <c r="F267" s="106"/>
      <c r="G267" s="192" t="s">
        <v>459</v>
      </c>
      <c r="I267" s="93"/>
      <c r="M267" s="208"/>
      <c r="N267" s="208"/>
      <c r="O267" s="208"/>
      <c r="P267" s="208"/>
      <c r="Q267" s="208"/>
      <c r="R267" s="208"/>
      <c r="S267" s="208"/>
      <c r="T267" s="208"/>
      <c r="U267" s="208"/>
      <c r="V267" s="208"/>
      <c r="W267" s="208"/>
      <c r="X267" s="208"/>
      <c r="Y267" s="208"/>
      <c r="Z267" s="208"/>
      <c r="AA267" s="208"/>
      <c r="AB267" s="208"/>
      <c r="AC267" s="208"/>
      <c r="AD267" s="208"/>
    </row>
    <row r="268" spans="2:30" s="15" customFormat="1" ht="18.75" customHeight="1" x14ac:dyDescent="0.25">
      <c r="B268" s="34"/>
      <c r="C268" s="14" t="s">
        <v>681</v>
      </c>
      <c r="D268" s="126" t="s">
        <v>675</v>
      </c>
      <c r="E268" s="9">
        <v>1</v>
      </c>
      <c r="F268" s="106"/>
      <c r="G268" s="192" t="s">
        <v>459</v>
      </c>
      <c r="I268" s="93"/>
      <c r="M268" s="208"/>
      <c r="N268" s="208"/>
      <c r="O268" s="208"/>
      <c r="P268" s="208"/>
      <c r="Q268" s="208"/>
      <c r="R268" s="208"/>
      <c r="S268" s="208"/>
      <c r="T268" s="208"/>
      <c r="U268" s="208"/>
      <c r="V268" s="208"/>
      <c r="W268" s="208"/>
      <c r="X268" s="208"/>
      <c r="Y268" s="208"/>
      <c r="Z268" s="208"/>
      <c r="AA268" s="208"/>
      <c r="AB268" s="208"/>
      <c r="AC268" s="208"/>
      <c r="AD268" s="208"/>
    </row>
    <row r="269" spans="2:30" s="15" customFormat="1" ht="18.75" customHeight="1" x14ac:dyDescent="0.25">
      <c r="B269" s="34"/>
      <c r="C269" s="14" t="s">
        <v>682</v>
      </c>
      <c r="D269" s="126" t="s">
        <v>676</v>
      </c>
      <c r="E269" s="9">
        <v>1</v>
      </c>
      <c r="F269" s="106"/>
      <c r="G269" s="192" t="s">
        <v>459</v>
      </c>
      <c r="I269" s="93"/>
      <c r="M269" s="208"/>
      <c r="N269" s="208"/>
      <c r="O269" s="208"/>
      <c r="P269" s="208"/>
      <c r="Q269" s="208"/>
      <c r="R269" s="208"/>
      <c r="S269" s="208"/>
      <c r="T269" s="208"/>
      <c r="U269" s="208"/>
      <c r="V269" s="208"/>
      <c r="W269" s="208"/>
      <c r="X269" s="208"/>
      <c r="Y269" s="208"/>
      <c r="Z269" s="208"/>
      <c r="AA269" s="208"/>
      <c r="AB269" s="208"/>
      <c r="AC269" s="208"/>
      <c r="AD269" s="208"/>
    </row>
    <row r="270" spans="2:30" s="15" customFormat="1" ht="18.75" customHeight="1" x14ac:dyDescent="0.25">
      <c r="B270" s="34"/>
      <c r="C270" s="14" t="s">
        <v>683</v>
      </c>
      <c r="D270" s="126" t="s">
        <v>677</v>
      </c>
      <c r="E270" s="9">
        <v>1</v>
      </c>
      <c r="F270" s="106"/>
      <c r="G270" s="192" t="s">
        <v>459</v>
      </c>
      <c r="I270" s="93"/>
      <c r="M270" s="208"/>
      <c r="N270" s="208"/>
      <c r="O270" s="208"/>
      <c r="P270" s="208"/>
      <c r="Q270" s="208"/>
      <c r="R270" s="208"/>
      <c r="S270" s="208"/>
      <c r="T270" s="208"/>
      <c r="U270" s="208"/>
      <c r="V270" s="208"/>
      <c r="W270" s="208"/>
      <c r="X270" s="208"/>
      <c r="Y270" s="208"/>
      <c r="Z270" s="208"/>
      <c r="AA270" s="208"/>
      <c r="AB270" s="208"/>
      <c r="AC270" s="208"/>
      <c r="AD270" s="208"/>
    </row>
    <row r="271" spans="2:30" s="15" customFormat="1" ht="18.75" customHeight="1" x14ac:dyDescent="0.25">
      <c r="B271" s="34"/>
      <c r="C271" s="14" t="s">
        <v>684</v>
      </c>
      <c r="D271" s="126" t="s">
        <v>678</v>
      </c>
      <c r="E271" s="9">
        <v>1</v>
      </c>
      <c r="F271" s="106"/>
      <c r="G271" s="192" t="s">
        <v>459</v>
      </c>
      <c r="I271" s="93"/>
      <c r="M271" s="208"/>
      <c r="N271" s="208"/>
      <c r="O271" s="208"/>
      <c r="P271" s="208"/>
      <c r="Q271" s="208"/>
      <c r="R271" s="208"/>
      <c r="S271" s="208"/>
      <c r="T271" s="208"/>
      <c r="U271" s="208"/>
      <c r="V271" s="208"/>
      <c r="W271" s="208"/>
      <c r="X271" s="208"/>
      <c r="Y271" s="208"/>
      <c r="Z271" s="208"/>
      <c r="AA271" s="208"/>
      <c r="AB271" s="208"/>
      <c r="AC271" s="208"/>
      <c r="AD271" s="208"/>
    </row>
    <row r="272" spans="2:30" s="15" customFormat="1" ht="18.75" customHeight="1" x14ac:dyDescent="0.25">
      <c r="B272" s="34"/>
      <c r="C272" s="14" t="s">
        <v>685</v>
      </c>
      <c r="D272" s="126" t="s">
        <v>679</v>
      </c>
      <c r="E272" s="9">
        <v>1</v>
      </c>
      <c r="F272" s="106"/>
      <c r="G272" s="192" t="s">
        <v>459</v>
      </c>
      <c r="I272" s="93"/>
      <c r="M272" s="208"/>
      <c r="N272" s="208"/>
      <c r="O272" s="208"/>
      <c r="P272" s="208"/>
      <c r="Q272" s="208"/>
      <c r="R272" s="208"/>
      <c r="S272" s="208"/>
      <c r="T272" s="208"/>
      <c r="U272" s="208"/>
      <c r="V272" s="208"/>
      <c r="W272" s="208"/>
      <c r="X272" s="208"/>
      <c r="Y272" s="208"/>
      <c r="Z272" s="208"/>
      <c r="AA272" s="208"/>
      <c r="AB272" s="208"/>
      <c r="AC272" s="208"/>
      <c r="AD272" s="208"/>
    </row>
    <row r="273" spans="2:30" s="15" customFormat="1" ht="27" customHeight="1" x14ac:dyDescent="0.25">
      <c r="B273" s="218">
        <v>52</v>
      </c>
      <c r="C273" s="127">
        <v>4152</v>
      </c>
      <c r="D273" s="108" t="s">
        <v>343</v>
      </c>
      <c r="E273" s="51">
        <f>+E274</f>
        <v>2</v>
      </c>
      <c r="F273" s="106"/>
      <c r="G273" s="231" t="s">
        <v>458</v>
      </c>
      <c r="I273" s="93"/>
      <c r="M273" s="208"/>
      <c r="N273" s="208"/>
      <c r="O273" s="208"/>
      <c r="P273" s="208"/>
      <c r="Q273" s="208"/>
      <c r="R273" s="208"/>
      <c r="S273" s="208"/>
      <c r="T273" s="208"/>
      <c r="U273" s="208"/>
      <c r="V273" s="208"/>
      <c r="W273" s="208"/>
      <c r="X273" s="208"/>
      <c r="Y273" s="208"/>
      <c r="Z273" s="208"/>
      <c r="AA273" s="208"/>
      <c r="AB273" s="208"/>
      <c r="AC273" s="208"/>
      <c r="AD273" s="208"/>
    </row>
    <row r="274" spans="2:30" s="15" customFormat="1" ht="18.75" customHeight="1" x14ac:dyDescent="0.25">
      <c r="B274" s="34"/>
      <c r="C274" s="109" t="s">
        <v>581</v>
      </c>
      <c r="D274" s="110" t="s">
        <v>572</v>
      </c>
      <c r="E274" s="49">
        <f>+E275+E276</f>
        <v>2</v>
      </c>
      <c r="F274" s="114" t="s">
        <v>748</v>
      </c>
      <c r="G274" s="231" t="s">
        <v>458</v>
      </c>
      <c r="I274" s="93"/>
      <c r="M274" s="208"/>
      <c r="N274" s="208"/>
      <c r="O274" s="208"/>
      <c r="P274" s="208"/>
      <c r="Q274" s="208"/>
      <c r="R274" s="208"/>
      <c r="S274" s="208"/>
      <c r="T274" s="208"/>
      <c r="U274" s="208"/>
      <c r="V274" s="208"/>
      <c r="W274" s="208"/>
      <c r="X274" s="208"/>
      <c r="Y274" s="208"/>
      <c r="Z274" s="208"/>
      <c r="AA274" s="208"/>
      <c r="AB274" s="208"/>
      <c r="AC274" s="208"/>
      <c r="AD274" s="208"/>
    </row>
    <row r="275" spans="2:30" s="15" customFormat="1" ht="18.75" customHeight="1" x14ac:dyDescent="0.25">
      <c r="B275" s="34"/>
      <c r="C275" s="14" t="s">
        <v>645</v>
      </c>
      <c r="D275" s="13" t="s">
        <v>338</v>
      </c>
      <c r="E275" s="9">
        <v>1</v>
      </c>
      <c r="F275" s="106"/>
      <c r="G275" s="192" t="s">
        <v>459</v>
      </c>
      <c r="I275" s="93"/>
      <c r="M275" s="208"/>
      <c r="N275" s="208"/>
      <c r="O275" s="208"/>
      <c r="P275" s="208"/>
      <c r="Q275" s="208"/>
      <c r="R275" s="208"/>
      <c r="S275" s="208"/>
      <c r="T275" s="208"/>
      <c r="U275" s="208"/>
      <c r="V275" s="208"/>
      <c r="W275" s="208"/>
      <c r="X275" s="208"/>
      <c r="Y275" s="208"/>
      <c r="Z275" s="208"/>
      <c r="AA275" s="208"/>
      <c r="AB275" s="208"/>
      <c r="AC275" s="208"/>
      <c r="AD275" s="208"/>
    </row>
    <row r="276" spans="2:30" s="15" customFormat="1" ht="18.75" customHeight="1" x14ac:dyDescent="0.25">
      <c r="B276" s="34"/>
      <c r="C276" s="14" t="s">
        <v>646</v>
      </c>
      <c r="D276" s="13" t="s">
        <v>340</v>
      </c>
      <c r="E276" s="9">
        <v>1</v>
      </c>
      <c r="F276" s="106"/>
      <c r="G276" s="192" t="s">
        <v>459</v>
      </c>
      <c r="I276" s="93"/>
      <c r="M276" s="208"/>
      <c r="N276" s="208"/>
      <c r="O276" s="208"/>
      <c r="P276" s="208"/>
      <c r="Q276" s="208"/>
      <c r="R276" s="208"/>
      <c r="S276" s="208"/>
      <c r="T276" s="208"/>
      <c r="U276" s="208"/>
      <c r="V276" s="208"/>
      <c r="W276" s="208"/>
      <c r="X276" s="208"/>
      <c r="Y276" s="208"/>
      <c r="Z276" s="208"/>
      <c r="AA276" s="208"/>
      <c r="AB276" s="208"/>
      <c r="AC276" s="208"/>
      <c r="AD276" s="208"/>
    </row>
    <row r="277" spans="2:30" s="15" customFormat="1" ht="18" customHeight="1" x14ac:dyDescent="0.25">
      <c r="B277" s="218">
        <v>51</v>
      </c>
      <c r="C277" s="107" t="s">
        <v>344</v>
      </c>
      <c r="D277" s="108" t="s">
        <v>345</v>
      </c>
      <c r="E277" s="51">
        <f>SUM(E278:E280)</f>
        <v>3</v>
      </c>
      <c r="F277" s="106"/>
      <c r="G277" s="231" t="s">
        <v>458</v>
      </c>
      <c r="I277" s="93"/>
      <c r="M277" s="208"/>
      <c r="N277" s="208"/>
      <c r="O277" s="208"/>
      <c r="P277" s="208"/>
      <c r="Q277" s="208"/>
      <c r="R277" s="208"/>
      <c r="S277" s="208"/>
      <c r="T277" s="208"/>
      <c r="U277" s="208"/>
      <c r="V277" s="208"/>
      <c r="W277" s="208"/>
      <c r="X277" s="208"/>
      <c r="Y277" s="208"/>
      <c r="Z277" s="208"/>
      <c r="AA277" s="208"/>
      <c r="AB277" s="208"/>
      <c r="AC277" s="208"/>
      <c r="AD277" s="208"/>
    </row>
    <row r="278" spans="2:30" s="15" customFormat="1" ht="18.75" customHeight="1" x14ac:dyDescent="0.25">
      <c r="B278" s="34"/>
      <c r="C278" s="14" t="s">
        <v>346</v>
      </c>
      <c r="D278" s="13" t="s">
        <v>582</v>
      </c>
      <c r="E278" s="9">
        <v>1</v>
      </c>
      <c r="F278" s="125"/>
      <c r="G278" s="192" t="s">
        <v>459</v>
      </c>
      <c r="I278" s="93"/>
      <c r="M278" s="208"/>
      <c r="N278" s="208"/>
      <c r="O278" s="208"/>
      <c r="P278" s="208"/>
      <c r="Q278" s="208"/>
      <c r="R278" s="208"/>
      <c r="S278" s="208"/>
      <c r="T278" s="208"/>
      <c r="U278" s="208"/>
      <c r="V278" s="208"/>
      <c r="W278" s="208"/>
      <c r="X278" s="208"/>
      <c r="Y278" s="208"/>
      <c r="Z278" s="208"/>
      <c r="AA278" s="208"/>
      <c r="AB278" s="208"/>
      <c r="AC278" s="208"/>
      <c r="AD278" s="208"/>
    </row>
    <row r="279" spans="2:30" s="15" customFormat="1" ht="18.75" customHeight="1" x14ac:dyDescent="0.25">
      <c r="B279" s="34"/>
      <c r="C279" s="14" t="s">
        <v>658</v>
      </c>
      <c r="D279" s="13" t="s">
        <v>583</v>
      </c>
      <c r="E279" s="9">
        <v>1</v>
      </c>
      <c r="F279" s="125"/>
      <c r="G279" s="192" t="s">
        <v>459</v>
      </c>
      <c r="I279" s="93"/>
      <c r="M279" s="208"/>
      <c r="N279" s="208"/>
      <c r="O279" s="208"/>
      <c r="P279" s="208"/>
      <c r="Q279" s="208"/>
      <c r="R279" s="208"/>
      <c r="S279" s="208"/>
      <c r="T279" s="208"/>
      <c r="U279" s="208"/>
      <c r="V279" s="208"/>
      <c r="W279" s="208"/>
      <c r="X279" s="208"/>
      <c r="Y279" s="208"/>
      <c r="Z279" s="208"/>
      <c r="AA279" s="208"/>
      <c r="AB279" s="208"/>
      <c r="AC279" s="208"/>
      <c r="AD279" s="208"/>
    </row>
    <row r="280" spans="2:30" s="15" customFormat="1" ht="18.75" customHeight="1" x14ac:dyDescent="0.25">
      <c r="B280" s="34"/>
      <c r="C280" s="14" t="s">
        <v>659</v>
      </c>
      <c r="D280" s="13" t="s">
        <v>584</v>
      </c>
      <c r="E280" s="9">
        <v>1</v>
      </c>
      <c r="F280" s="125"/>
      <c r="G280" s="192" t="s">
        <v>459</v>
      </c>
      <c r="I280" s="93"/>
      <c r="M280" s="208"/>
      <c r="N280" s="208"/>
      <c r="O280" s="208"/>
      <c r="P280" s="208"/>
      <c r="Q280" s="208"/>
      <c r="R280" s="208"/>
      <c r="S280" s="208"/>
      <c r="T280" s="208"/>
      <c r="U280" s="208"/>
      <c r="V280" s="208"/>
      <c r="W280" s="208"/>
      <c r="X280" s="208"/>
      <c r="Y280" s="208"/>
      <c r="Z280" s="208"/>
      <c r="AA280" s="208"/>
      <c r="AB280" s="208"/>
      <c r="AC280" s="208"/>
      <c r="AD280" s="208"/>
    </row>
    <row r="281" spans="2:30" s="15" customFormat="1" ht="18.75" customHeight="1" x14ac:dyDescent="0.25">
      <c r="B281" s="218">
        <v>51</v>
      </c>
      <c r="C281" s="107" t="s">
        <v>347</v>
      </c>
      <c r="D281" s="108" t="s">
        <v>348</v>
      </c>
      <c r="E281" s="51">
        <f>SUM(E282:E294)</f>
        <v>9746</v>
      </c>
      <c r="F281" s="106"/>
      <c r="G281" s="231" t="s">
        <v>458</v>
      </c>
      <c r="I281" s="93"/>
      <c r="M281" s="208"/>
      <c r="N281" s="208"/>
      <c r="O281" s="208"/>
      <c r="P281" s="208"/>
      <c r="Q281" s="208"/>
      <c r="R281" s="208"/>
      <c r="S281" s="208"/>
      <c r="T281" s="208"/>
      <c r="U281" s="208"/>
      <c r="V281" s="208"/>
      <c r="W281" s="208"/>
      <c r="X281" s="208"/>
      <c r="Y281" s="208"/>
      <c r="Z281" s="208"/>
      <c r="AA281" s="208"/>
      <c r="AB281" s="208"/>
      <c r="AC281" s="208"/>
      <c r="AD281" s="208"/>
    </row>
    <row r="282" spans="2:30" s="26" customFormat="1" ht="18.75" customHeight="1" x14ac:dyDescent="0.25">
      <c r="B282" s="36"/>
      <c r="C282" s="12" t="s">
        <v>349</v>
      </c>
      <c r="D282" s="13" t="s">
        <v>353</v>
      </c>
      <c r="E282" s="9">
        <v>1</v>
      </c>
      <c r="F282" s="106"/>
      <c r="G282" s="192" t="s">
        <v>459</v>
      </c>
      <c r="I282" s="96"/>
      <c r="J282" s="15"/>
      <c r="M282" s="211"/>
      <c r="N282" s="211"/>
      <c r="O282" s="211"/>
      <c r="P282" s="211"/>
      <c r="Q282" s="211"/>
      <c r="R282" s="211"/>
      <c r="S282" s="211"/>
      <c r="T282" s="211"/>
      <c r="U282" s="211"/>
      <c r="V282" s="211"/>
      <c r="W282" s="211"/>
      <c r="X282" s="211"/>
      <c r="Y282" s="211"/>
      <c r="Z282" s="211"/>
      <c r="AA282" s="211"/>
      <c r="AB282" s="211"/>
      <c r="AC282" s="211"/>
      <c r="AD282" s="211"/>
    </row>
    <row r="283" spans="2:30" s="15" customFormat="1" ht="18.75" customHeight="1" x14ac:dyDescent="0.25">
      <c r="B283" s="34"/>
      <c r="C283" s="12" t="s">
        <v>350</v>
      </c>
      <c r="D283" s="13" t="s">
        <v>585</v>
      </c>
      <c r="E283" s="9">
        <v>1</v>
      </c>
      <c r="F283" s="106"/>
      <c r="G283" s="192" t="s">
        <v>459</v>
      </c>
      <c r="I283" s="93"/>
      <c r="M283" s="208"/>
      <c r="N283" s="208"/>
      <c r="O283" s="208"/>
      <c r="P283" s="208"/>
      <c r="Q283" s="208"/>
      <c r="R283" s="208"/>
      <c r="S283" s="208"/>
      <c r="T283" s="208"/>
      <c r="U283" s="208"/>
      <c r="V283" s="208"/>
      <c r="W283" s="208"/>
      <c r="X283" s="208"/>
      <c r="Y283" s="208"/>
      <c r="Z283" s="208"/>
      <c r="AA283" s="208"/>
      <c r="AB283" s="208"/>
      <c r="AC283" s="208"/>
      <c r="AD283" s="208"/>
    </row>
    <row r="284" spans="2:30" s="23" customFormat="1" ht="18.75" customHeight="1" x14ac:dyDescent="0.25">
      <c r="B284" s="35"/>
      <c r="C284" s="12" t="s">
        <v>352</v>
      </c>
      <c r="D284" s="13" t="s">
        <v>208</v>
      </c>
      <c r="E284" s="9">
        <v>1</v>
      </c>
      <c r="F284" s="106"/>
      <c r="G284" s="192" t="s">
        <v>459</v>
      </c>
      <c r="I284" s="95"/>
      <c r="J284" s="15"/>
      <c r="M284" s="210"/>
      <c r="N284" s="210"/>
      <c r="O284" s="210"/>
      <c r="P284" s="210"/>
      <c r="Q284" s="210"/>
      <c r="R284" s="210"/>
      <c r="S284" s="210"/>
      <c r="T284" s="210"/>
      <c r="U284" s="210"/>
      <c r="V284" s="210"/>
      <c r="W284" s="210"/>
      <c r="X284" s="210"/>
      <c r="Y284" s="210"/>
      <c r="Z284" s="210"/>
      <c r="AA284" s="210"/>
      <c r="AB284" s="210"/>
      <c r="AC284" s="210"/>
      <c r="AD284" s="210"/>
    </row>
    <row r="285" spans="2:30" s="26" customFormat="1" ht="18.75" customHeight="1" x14ac:dyDescent="0.25">
      <c r="B285" s="36"/>
      <c r="C285" s="12" t="s">
        <v>354</v>
      </c>
      <c r="D285" s="13" t="s">
        <v>586</v>
      </c>
      <c r="E285" s="9">
        <v>1</v>
      </c>
      <c r="F285" s="106"/>
      <c r="G285" s="192" t="s">
        <v>459</v>
      </c>
      <c r="I285" s="96"/>
      <c r="J285" s="15"/>
      <c r="M285" s="211"/>
      <c r="N285" s="211"/>
      <c r="O285" s="211"/>
      <c r="P285" s="211"/>
      <c r="Q285" s="211"/>
      <c r="R285" s="211"/>
      <c r="S285" s="211"/>
      <c r="T285" s="211"/>
      <c r="U285" s="211"/>
      <c r="V285" s="211"/>
      <c r="W285" s="211"/>
      <c r="X285" s="211"/>
      <c r="Y285" s="211"/>
      <c r="Z285" s="211"/>
      <c r="AA285" s="211"/>
      <c r="AB285" s="211"/>
      <c r="AC285" s="211"/>
      <c r="AD285" s="211"/>
    </row>
    <row r="286" spans="2:30" s="15" customFormat="1" ht="18.75" customHeight="1" x14ac:dyDescent="0.25">
      <c r="B286" s="34"/>
      <c r="C286" s="12" t="s">
        <v>356</v>
      </c>
      <c r="D286" s="13" t="s">
        <v>351</v>
      </c>
      <c r="E286" s="9">
        <v>1</v>
      </c>
      <c r="F286" s="106"/>
      <c r="G286" s="192" t="s">
        <v>459</v>
      </c>
      <c r="I286" s="93"/>
      <c r="M286" s="208"/>
      <c r="N286" s="208"/>
      <c r="O286" s="208"/>
      <c r="P286" s="208"/>
      <c r="Q286" s="208"/>
      <c r="R286" s="208"/>
      <c r="S286" s="208"/>
      <c r="T286" s="208"/>
      <c r="U286" s="208"/>
      <c r="V286" s="208"/>
      <c r="W286" s="208"/>
      <c r="X286" s="208"/>
      <c r="Y286" s="208"/>
      <c r="Z286" s="208"/>
      <c r="AA286" s="208"/>
      <c r="AB286" s="208"/>
      <c r="AC286" s="208"/>
      <c r="AD286" s="208"/>
    </row>
    <row r="287" spans="2:30" s="15" customFormat="1" ht="18.75" customHeight="1" x14ac:dyDescent="0.25">
      <c r="B287" s="34"/>
      <c r="C287" s="12" t="s">
        <v>587</v>
      </c>
      <c r="D287" s="13" t="s">
        <v>355</v>
      </c>
      <c r="E287" s="9">
        <v>1</v>
      </c>
      <c r="F287" s="106"/>
      <c r="G287" s="192" t="s">
        <v>459</v>
      </c>
      <c r="I287" s="93"/>
      <c r="M287" s="208"/>
      <c r="N287" s="208"/>
      <c r="O287" s="208"/>
      <c r="P287" s="208"/>
      <c r="Q287" s="208"/>
      <c r="R287" s="208"/>
      <c r="S287" s="208"/>
      <c r="T287" s="208"/>
      <c r="U287" s="208"/>
      <c r="V287" s="208"/>
      <c r="W287" s="208"/>
      <c r="X287" s="208"/>
      <c r="Y287" s="208"/>
      <c r="Z287" s="208"/>
      <c r="AA287" s="208"/>
      <c r="AB287" s="208"/>
      <c r="AC287" s="208"/>
      <c r="AD287" s="208"/>
    </row>
    <row r="288" spans="2:30" s="15" customFormat="1" ht="18.75" customHeight="1" x14ac:dyDescent="0.25">
      <c r="B288" s="34"/>
      <c r="C288" s="12" t="s">
        <v>588</v>
      </c>
      <c r="D288" s="13" t="s">
        <v>589</v>
      </c>
      <c r="E288" s="9">
        <v>9734</v>
      </c>
      <c r="F288" s="106"/>
      <c r="G288" s="192" t="s">
        <v>459</v>
      </c>
      <c r="I288" s="93"/>
      <c r="M288" s="208"/>
      <c r="N288" s="208"/>
      <c r="O288" s="208"/>
      <c r="P288" s="208"/>
      <c r="Q288" s="208"/>
      <c r="R288" s="208"/>
      <c r="S288" s="208"/>
      <c r="T288" s="208"/>
      <c r="U288" s="208"/>
      <c r="V288" s="208"/>
      <c r="W288" s="208"/>
      <c r="X288" s="208"/>
      <c r="Y288" s="208"/>
      <c r="Z288" s="208"/>
      <c r="AA288" s="208"/>
      <c r="AB288" s="208"/>
      <c r="AC288" s="208"/>
      <c r="AD288" s="208"/>
    </row>
    <row r="289" spans="2:30" s="15" customFormat="1" ht="18.75" customHeight="1" x14ac:dyDescent="0.25">
      <c r="B289" s="34"/>
      <c r="C289" s="12" t="s">
        <v>701</v>
      </c>
      <c r="D289" s="13" t="s">
        <v>726</v>
      </c>
      <c r="E289" s="9">
        <v>1</v>
      </c>
      <c r="F289" s="106"/>
      <c r="G289" s="192" t="s">
        <v>459</v>
      </c>
      <c r="I289" s="93"/>
      <c r="M289" s="208"/>
      <c r="N289" s="208"/>
      <c r="O289" s="208"/>
      <c r="P289" s="208"/>
      <c r="Q289" s="208"/>
      <c r="R289" s="208"/>
      <c r="S289" s="208"/>
      <c r="T289" s="208"/>
      <c r="U289" s="208"/>
      <c r="V289" s="208"/>
      <c r="W289" s="208"/>
      <c r="X289" s="208"/>
      <c r="Y289" s="208"/>
      <c r="Z289" s="208"/>
      <c r="AA289" s="208"/>
      <c r="AB289" s="208"/>
      <c r="AC289" s="208"/>
      <c r="AD289" s="208"/>
    </row>
    <row r="290" spans="2:30" s="15" customFormat="1" ht="18.75" customHeight="1" x14ac:dyDescent="0.25">
      <c r="B290" s="34"/>
      <c r="C290" s="34" t="s">
        <v>727</v>
      </c>
      <c r="D290" s="12" t="s">
        <v>702</v>
      </c>
      <c r="E290" s="9">
        <v>1</v>
      </c>
      <c r="F290" s="106"/>
      <c r="G290" s="192" t="s">
        <v>459</v>
      </c>
      <c r="I290" s="93"/>
      <c r="M290" s="208"/>
      <c r="N290" s="208"/>
      <c r="O290" s="208"/>
      <c r="P290" s="208"/>
      <c r="Q290" s="208"/>
      <c r="R290" s="208"/>
      <c r="S290" s="208"/>
      <c r="T290" s="208"/>
      <c r="U290" s="208"/>
      <c r="V290" s="208"/>
      <c r="W290" s="208"/>
      <c r="X290" s="208"/>
      <c r="Y290" s="208"/>
      <c r="Z290" s="208"/>
      <c r="AA290" s="208"/>
      <c r="AB290" s="208"/>
      <c r="AC290" s="208"/>
      <c r="AD290" s="208"/>
    </row>
    <row r="291" spans="2:30" s="15" customFormat="1" ht="18.75" customHeight="1" x14ac:dyDescent="0.25">
      <c r="B291" s="34"/>
      <c r="C291" s="34" t="s">
        <v>1140</v>
      </c>
      <c r="D291" s="12" t="s">
        <v>440</v>
      </c>
      <c r="E291" s="9">
        <v>1</v>
      </c>
      <c r="F291" s="106"/>
      <c r="G291" s="192"/>
      <c r="I291" s="93"/>
      <c r="M291" s="208"/>
      <c r="N291" s="208"/>
      <c r="O291" s="208"/>
      <c r="P291" s="208"/>
      <c r="Q291" s="208"/>
      <c r="R291" s="208"/>
      <c r="S291" s="208"/>
      <c r="T291" s="208"/>
      <c r="U291" s="208"/>
      <c r="V291" s="208"/>
      <c r="W291" s="208"/>
      <c r="X291" s="208"/>
      <c r="Y291" s="208"/>
      <c r="Z291" s="208"/>
      <c r="AA291" s="208"/>
      <c r="AB291" s="208"/>
      <c r="AC291" s="208"/>
      <c r="AD291" s="208"/>
    </row>
    <row r="292" spans="2:30" s="15" customFormat="1" ht="18.75" customHeight="1" x14ac:dyDescent="0.25">
      <c r="B292" s="34"/>
      <c r="C292" s="34" t="s">
        <v>1141</v>
      </c>
      <c r="D292" s="12" t="s">
        <v>441</v>
      </c>
      <c r="E292" s="9">
        <v>1</v>
      </c>
      <c r="F292" s="106"/>
      <c r="G292" s="192"/>
      <c r="I292" s="93"/>
      <c r="M292" s="208"/>
      <c r="N292" s="208"/>
      <c r="O292" s="208"/>
      <c r="P292" s="208"/>
      <c r="Q292" s="208"/>
      <c r="R292" s="208"/>
      <c r="S292" s="208"/>
      <c r="T292" s="208"/>
      <c r="U292" s="208"/>
      <c r="V292" s="208"/>
      <c r="W292" s="208"/>
      <c r="X292" s="208"/>
      <c r="Y292" s="208"/>
      <c r="Z292" s="208"/>
      <c r="AA292" s="208"/>
      <c r="AB292" s="208"/>
      <c r="AC292" s="208"/>
      <c r="AD292" s="208"/>
    </row>
    <row r="293" spans="2:30" s="15" customFormat="1" ht="18.75" customHeight="1" x14ac:dyDescent="0.25">
      <c r="B293" s="34"/>
      <c r="C293" s="34" t="s">
        <v>1142</v>
      </c>
      <c r="D293" s="12" t="s">
        <v>442</v>
      </c>
      <c r="E293" s="9">
        <v>1</v>
      </c>
      <c r="F293" s="106"/>
      <c r="G293" s="192"/>
      <c r="I293" s="93"/>
      <c r="M293" s="208"/>
      <c r="N293" s="208"/>
      <c r="O293" s="208"/>
      <c r="P293" s="208"/>
      <c r="Q293" s="208"/>
      <c r="R293" s="208"/>
      <c r="S293" s="208"/>
      <c r="T293" s="208"/>
      <c r="U293" s="208"/>
      <c r="V293" s="208"/>
      <c r="W293" s="208"/>
      <c r="X293" s="208"/>
      <c r="Y293" s="208"/>
      <c r="Z293" s="208"/>
      <c r="AA293" s="208"/>
      <c r="AB293" s="208"/>
      <c r="AC293" s="208"/>
      <c r="AD293" s="208"/>
    </row>
    <row r="294" spans="2:30" s="15" customFormat="1" ht="18.75" customHeight="1" x14ac:dyDescent="0.25">
      <c r="B294" s="34"/>
      <c r="C294" s="34" t="s">
        <v>1143</v>
      </c>
      <c r="D294" s="12" t="s">
        <v>443</v>
      </c>
      <c r="E294" s="9">
        <v>1</v>
      </c>
      <c r="F294" s="106"/>
      <c r="G294" s="192"/>
      <c r="I294" s="93"/>
      <c r="M294" s="208"/>
      <c r="N294" s="208"/>
      <c r="O294" s="208"/>
      <c r="P294" s="208"/>
      <c r="Q294" s="208"/>
      <c r="R294" s="208"/>
      <c r="S294" s="208"/>
      <c r="T294" s="208"/>
      <c r="U294" s="208"/>
      <c r="V294" s="208"/>
      <c r="W294" s="208"/>
      <c r="X294" s="208"/>
      <c r="Y294" s="208"/>
      <c r="Z294" s="208"/>
      <c r="AA294" s="208"/>
      <c r="AB294" s="208"/>
      <c r="AC294" s="208"/>
      <c r="AD294" s="208"/>
    </row>
    <row r="295" spans="2:30" s="15" customFormat="1" ht="18.75" customHeight="1" x14ac:dyDescent="0.25">
      <c r="B295" s="218">
        <v>6</v>
      </c>
      <c r="C295" s="104" t="s">
        <v>358</v>
      </c>
      <c r="D295" s="105" t="s">
        <v>993</v>
      </c>
      <c r="E295" s="73">
        <f>+E297+E306+E312</f>
        <v>15604</v>
      </c>
      <c r="F295" s="106" t="s">
        <v>519</v>
      </c>
      <c r="G295" s="231" t="s">
        <v>458</v>
      </c>
      <c r="H295" s="75">
        <v>111</v>
      </c>
      <c r="I295" s="84" t="s">
        <v>686</v>
      </c>
      <c r="J295" s="183">
        <f>+E295-E306</f>
        <v>15599</v>
      </c>
      <c r="K295" s="2" t="s">
        <v>997</v>
      </c>
      <c r="M295" s="207"/>
      <c r="N295" s="208"/>
      <c r="O295" s="208"/>
      <c r="P295" s="208"/>
      <c r="Q295" s="208"/>
      <c r="R295" s="208"/>
      <c r="S295" s="208"/>
      <c r="T295" s="208"/>
      <c r="U295" s="208"/>
      <c r="V295" s="208"/>
      <c r="W295" s="208"/>
      <c r="X295" s="208"/>
      <c r="Y295" s="208"/>
      <c r="Z295" s="208"/>
      <c r="AA295" s="208"/>
      <c r="AB295" s="208"/>
      <c r="AC295" s="208"/>
      <c r="AD295" s="208"/>
    </row>
    <row r="296" spans="2:30" s="15" customFormat="1" ht="18.75" customHeight="1" x14ac:dyDescent="0.25">
      <c r="B296" s="218">
        <v>61</v>
      </c>
      <c r="C296" s="107" t="s">
        <v>359</v>
      </c>
      <c r="D296" s="108" t="s">
        <v>360</v>
      </c>
      <c r="E296" s="53" t="s">
        <v>467</v>
      </c>
      <c r="F296" s="114" t="s">
        <v>749</v>
      </c>
      <c r="G296" s="231" t="s">
        <v>458</v>
      </c>
      <c r="I296" s="93"/>
      <c r="M296" s="208"/>
      <c r="N296" s="208"/>
      <c r="O296" s="208"/>
      <c r="P296" s="208"/>
      <c r="Q296" s="208"/>
      <c r="R296" s="208"/>
      <c r="S296" s="208"/>
      <c r="T296" s="208"/>
      <c r="U296" s="208"/>
      <c r="V296" s="208"/>
      <c r="W296" s="208"/>
      <c r="X296" s="208"/>
      <c r="Y296" s="208"/>
      <c r="Z296" s="208"/>
      <c r="AA296" s="208"/>
      <c r="AB296" s="208"/>
      <c r="AC296" s="208"/>
      <c r="AD296" s="208"/>
    </row>
    <row r="297" spans="2:30" s="15" customFormat="1" ht="18.75" customHeight="1" x14ac:dyDescent="0.25">
      <c r="B297" s="218">
        <v>61</v>
      </c>
      <c r="C297" s="107" t="s">
        <v>362</v>
      </c>
      <c r="D297" s="108" t="s">
        <v>363</v>
      </c>
      <c r="E297" s="51">
        <f>SUM(E298:E302)</f>
        <v>7003</v>
      </c>
      <c r="F297" s="114" t="s">
        <v>750</v>
      </c>
      <c r="G297" s="231" t="s">
        <v>458</v>
      </c>
      <c r="I297" s="93"/>
      <c r="M297" s="208"/>
      <c r="N297" s="208"/>
      <c r="O297" s="208"/>
      <c r="P297" s="208"/>
      <c r="Q297" s="208"/>
      <c r="R297" s="208"/>
      <c r="S297" s="208"/>
      <c r="T297" s="208"/>
      <c r="U297" s="208"/>
      <c r="V297" s="208"/>
      <c r="W297" s="208"/>
      <c r="X297" s="208"/>
      <c r="Y297" s="208"/>
      <c r="Z297" s="208"/>
      <c r="AA297" s="208"/>
      <c r="AB297" s="208"/>
      <c r="AC297" s="208"/>
      <c r="AD297" s="208"/>
    </row>
    <row r="298" spans="2:30" s="15" customFormat="1" ht="20.25" customHeight="1" x14ac:dyDescent="0.25">
      <c r="B298" s="34"/>
      <c r="C298" s="12" t="s">
        <v>364</v>
      </c>
      <c r="D298" s="13" t="s">
        <v>368</v>
      </c>
      <c r="E298" s="9">
        <v>5000</v>
      </c>
      <c r="F298" s="117" t="s">
        <v>751</v>
      </c>
      <c r="G298" s="192" t="s">
        <v>459</v>
      </c>
      <c r="I298" s="93"/>
      <c r="M298" s="208"/>
      <c r="N298" s="208"/>
      <c r="O298" s="208"/>
      <c r="P298" s="208"/>
      <c r="Q298" s="208"/>
      <c r="R298" s="208"/>
      <c r="S298" s="208"/>
      <c r="T298" s="208"/>
      <c r="U298" s="208"/>
      <c r="V298" s="208"/>
      <c r="W298" s="208"/>
      <c r="X298" s="208"/>
      <c r="Y298" s="208"/>
      <c r="Z298" s="208"/>
      <c r="AA298" s="208"/>
      <c r="AB298" s="208"/>
      <c r="AC298" s="208"/>
      <c r="AD298" s="208"/>
    </row>
    <row r="299" spans="2:30" s="15" customFormat="1" ht="18.75" customHeight="1" x14ac:dyDescent="0.25">
      <c r="B299" s="34"/>
      <c r="C299" s="12" t="s">
        <v>365</v>
      </c>
      <c r="D299" s="13" t="s">
        <v>370</v>
      </c>
      <c r="E299" s="9">
        <v>2000</v>
      </c>
      <c r="F299" s="114"/>
      <c r="G299" s="192" t="s">
        <v>459</v>
      </c>
      <c r="I299" s="93"/>
      <c r="M299" s="208"/>
      <c r="N299" s="208"/>
      <c r="O299" s="208"/>
      <c r="P299" s="208"/>
      <c r="Q299" s="208"/>
      <c r="R299" s="208"/>
      <c r="S299" s="208"/>
      <c r="T299" s="208"/>
      <c r="U299" s="208"/>
      <c r="V299" s="208"/>
      <c r="W299" s="208"/>
      <c r="X299" s="208"/>
      <c r="Y299" s="208"/>
      <c r="Z299" s="208"/>
      <c r="AA299" s="208"/>
      <c r="AB299" s="208"/>
      <c r="AC299" s="208"/>
      <c r="AD299" s="208"/>
    </row>
    <row r="300" spans="2:30" s="15" customFormat="1" ht="22.5" x14ac:dyDescent="0.25">
      <c r="B300" s="34"/>
      <c r="C300" s="12" t="s">
        <v>366</v>
      </c>
      <c r="D300" s="13" t="s">
        <v>371</v>
      </c>
      <c r="E300" s="9">
        <v>1</v>
      </c>
      <c r="F300" s="117" t="s">
        <v>752</v>
      </c>
      <c r="G300" s="192" t="s">
        <v>459</v>
      </c>
      <c r="I300" s="93"/>
      <c r="M300" s="208"/>
      <c r="N300" s="208"/>
      <c r="O300" s="208"/>
      <c r="P300" s="208"/>
      <c r="Q300" s="208"/>
      <c r="R300" s="208"/>
      <c r="S300" s="208"/>
      <c r="T300" s="208"/>
      <c r="U300" s="208"/>
      <c r="V300" s="208"/>
      <c r="W300" s="208"/>
      <c r="X300" s="208"/>
      <c r="Y300" s="208"/>
      <c r="Z300" s="208"/>
      <c r="AA300" s="208"/>
      <c r="AB300" s="208"/>
      <c r="AC300" s="208"/>
      <c r="AD300" s="208"/>
    </row>
    <row r="301" spans="2:30" s="15" customFormat="1" ht="18.75" customHeight="1" x14ac:dyDescent="0.25">
      <c r="B301" s="34"/>
      <c r="C301" s="12" t="s">
        <v>367</v>
      </c>
      <c r="D301" s="13" t="s">
        <v>590</v>
      </c>
      <c r="E301" s="9">
        <v>1</v>
      </c>
      <c r="F301" s="106"/>
      <c r="G301" s="192" t="s">
        <v>459</v>
      </c>
      <c r="I301" s="93"/>
      <c r="M301" s="208"/>
      <c r="N301" s="208"/>
      <c r="O301" s="208"/>
      <c r="P301" s="208"/>
      <c r="Q301" s="208"/>
      <c r="R301" s="208"/>
      <c r="S301" s="208"/>
      <c r="T301" s="208"/>
      <c r="U301" s="208"/>
      <c r="V301" s="208"/>
      <c r="W301" s="208"/>
      <c r="X301" s="208"/>
      <c r="Y301" s="208"/>
      <c r="Z301" s="208"/>
      <c r="AA301" s="208"/>
      <c r="AB301" s="208"/>
      <c r="AC301" s="208"/>
      <c r="AD301" s="208"/>
    </row>
    <row r="302" spans="2:30" s="15" customFormat="1" ht="18.75" customHeight="1" x14ac:dyDescent="0.25">
      <c r="B302" s="34"/>
      <c r="C302" s="12" t="s">
        <v>369</v>
      </c>
      <c r="D302" s="13" t="s">
        <v>591</v>
      </c>
      <c r="E302" s="9">
        <v>1</v>
      </c>
      <c r="F302" s="106"/>
      <c r="G302" s="192" t="s">
        <v>459</v>
      </c>
      <c r="I302" s="93"/>
      <c r="M302" s="208"/>
      <c r="N302" s="208"/>
      <c r="O302" s="208"/>
      <c r="P302" s="208"/>
      <c r="Q302" s="208"/>
      <c r="R302" s="208"/>
      <c r="S302" s="208"/>
      <c r="T302" s="208"/>
      <c r="U302" s="208"/>
      <c r="V302" s="208"/>
      <c r="W302" s="208"/>
      <c r="X302" s="208"/>
      <c r="Y302" s="208"/>
      <c r="Z302" s="208"/>
      <c r="AA302" s="208"/>
      <c r="AB302" s="208"/>
      <c r="AC302" s="208"/>
      <c r="AD302" s="208"/>
    </row>
    <row r="303" spans="2:30" s="15" customFormat="1" ht="18.75" customHeight="1" x14ac:dyDescent="0.25">
      <c r="B303" s="34"/>
      <c r="C303" s="107" t="s">
        <v>372</v>
      </c>
      <c r="D303" s="108" t="s">
        <v>373</v>
      </c>
      <c r="E303" s="53" t="s">
        <v>467</v>
      </c>
      <c r="F303" s="106"/>
      <c r="G303" s="231" t="s">
        <v>458</v>
      </c>
      <c r="I303" s="93"/>
      <c r="M303" s="208"/>
      <c r="N303" s="208"/>
      <c r="O303" s="208"/>
      <c r="P303" s="208"/>
      <c r="Q303" s="208"/>
      <c r="R303" s="208"/>
      <c r="S303" s="208"/>
      <c r="T303" s="208"/>
      <c r="U303" s="208"/>
      <c r="V303" s="208"/>
      <c r="W303" s="208"/>
      <c r="X303" s="208"/>
      <c r="Y303" s="208"/>
      <c r="Z303" s="208"/>
      <c r="AA303" s="208"/>
      <c r="AB303" s="208"/>
      <c r="AC303" s="208"/>
      <c r="AD303" s="208"/>
    </row>
    <row r="304" spans="2:30" s="15" customFormat="1" ht="18.75" customHeight="1" x14ac:dyDescent="0.25">
      <c r="B304" s="34"/>
      <c r="C304" s="107" t="s">
        <v>375</v>
      </c>
      <c r="D304" s="108" t="s">
        <v>376</v>
      </c>
      <c r="E304" s="53" t="s">
        <v>467</v>
      </c>
      <c r="F304" s="106"/>
      <c r="G304" s="231" t="s">
        <v>458</v>
      </c>
      <c r="I304" s="93"/>
      <c r="M304" s="208"/>
      <c r="N304" s="208"/>
      <c r="O304" s="208"/>
      <c r="P304" s="208"/>
      <c r="Q304" s="208"/>
      <c r="R304" s="208"/>
      <c r="S304" s="208"/>
      <c r="T304" s="208"/>
      <c r="U304" s="208"/>
      <c r="V304" s="208"/>
      <c r="W304" s="208"/>
      <c r="X304" s="208"/>
      <c r="Y304" s="208"/>
      <c r="Z304" s="208"/>
      <c r="AA304" s="208"/>
      <c r="AB304" s="208"/>
      <c r="AC304" s="208"/>
      <c r="AD304" s="208"/>
    </row>
    <row r="305" spans="2:30" s="15" customFormat="1" ht="18.75" customHeight="1" x14ac:dyDescent="0.25">
      <c r="B305" s="34"/>
      <c r="C305" s="107" t="s">
        <v>377</v>
      </c>
      <c r="D305" s="108" t="s">
        <v>378</v>
      </c>
      <c r="E305" s="53" t="s">
        <v>467</v>
      </c>
      <c r="F305" s="106"/>
      <c r="G305" s="231" t="s">
        <v>458</v>
      </c>
      <c r="I305" s="93"/>
      <c r="M305" s="208"/>
      <c r="N305" s="208"/>
      <c r="O305" s="208"/>
      <c r="P305" s="208"/>
      <c r="Q305" s="208"/>
      <c r="R305" s="208"/>
      <c r="S305" s="208"/>
      <c r="T305" s="208"/>
      <c r="U305" s="208"/>
      <c r="V305" s="208"/>
      <c r="W305" s="208"/>
      <c r="X305" s="208"/>
      <c r="Y305" s="208"/>
      <c r="Z305" s="208"/>
      <c r="AA305" s="208"/>
      <c r="AB305" s="208"/>
      <c r="AC305" s="208"/>
      <c r="AD305" s="208"/>
    </row>
    <row r="306" spans="2:30" s="15" customFormat="1" ht="18.75" customHeight="1" x14ac:dyDescent="0.25">
      <c r="B306" s="218">
        <v>61</v>
      </c>
      <c r="C306" s="107" t="s">
        <v>379</v>
      </c>
      <c r="D306" s="108" t="s">
        <v>380</v>
      </c>
      <c r="E306" s="51">
        <f>SUM(E307:E311)</f>
        <v>5</v>
      </c>
      <c r="F306" s="128"/>
      <c r="G306" s="231" t="s">
        <v>458</v>
      </c>
      <c r="I306" s="93"/>
      <c r="M306" s="208"/>
      <c r="N306" s="208"/>
      <c r="O306" s="208"/>
      <c r="P306" s="208"/>
      <c r="Q306" s="208"/>
      <c r="R306" s="208"/>
      <c r="S306" s="208"/>
      <c r="T306" s="208"/>
      <c r="U306" s="208"/>
      <c r="V306" s="208"/>
      <c r="W306" s="208"/>
      <c r="X306" s="208"/>
      <c r="Y306" s="208"/>
      <c r="Z306" s="208"/>
      <c r="AA306" s="208"/>
      <c r="AB306" s="208"/>
      <c r="AC306" s="208"/>
      <c r="AD306" s="208"/>
    </row>
    <row r="307" spans="2:30" s="22" customFormat="1" ht="18.75" customHeight="1" x14ac:dyDescent="0.25">
      <c r="B307" s="34"/>
      <c r="C307" s="16" t="s">
        <v>592</v>
      </c>
      <c r="D307" s="11" t="s">
        <v>593</v>
      </c>
      <c r="E307" s="9">
        <v>1</v>
      </c>
      <c r="F307" s="125"/>
      <c r="G307" s="192" t="s">
        <v>459</v>
      </c>
      <c r="H307" s="75">
        <v>734</v>
      </c>
      <c r="I307" s="84" t="s">
        <v>955</v>
      </c>
      <c r="J307" s="454">
        <f>+E307+E308+E309</f>
        <v>3</v>
      </c>
      <c r="K307" s="2" t="s">
        <v>998</v>
      </c>
      <c r="M307" s="207"/>
      <c r="N307" s="209"/>
      <c r="O307" s="209"/>
      <c r="P307" s="209"/>
      <c r="Q307" s="209"/>
      <c r="R307" s="209"/>
      <c r="S307" s="209"/>
      <c r="T307" s="209"/>
      <c r="U307" s="209"/>
      <c r="V307" s="209"/>
      <c r="W307" s="209"/>
      <c r="X307" s="209"/>
      <c r="Y307" s="209"/>
      <c r="Z307" s="209"/>
      <c r="AA307" s="209"/>
      <c r="AB307" s="209"/>
      <c r="AC307" s="209"/>
      <c r="AD307" s="209"/>
    </row>
    <row r="308" spans="2:30" s="22" customFormat="1" ht="18.75" customHeight="1" x14ac:dyDescent="0.25">
      <c r="B308" s="34"/>
      <c r="C308" s="16" t="s">
        <v>594</v>
      </c>
      <c r="D308" s="11" t="s">
        <v>974</v>
      </c>
      <c r="E308" s="9">
        <v>1</v>
      </c>
      <c r="F308" s="11"/>
      <c r="G308" s="192" t="s">
        <v>459</v>
      </c>
      <c r="I308" s="94"/>
      <c r="K308" s="15"/>
      <c r="M308" s="209"/>
      <c r="N308" s="209"/>
      <c r="O308" s="209"/>
      <c r="P308" s="209"/>
      <c r="Q308" s="209"/>
      <c r="R308" s="209"/>
      <c r="S308" s="209"/>
      <c r="T308" s="209"/>
      <c r="U308" s="209"/>
      <c r="V308" s="209"/>
      <c r="W308" s="209"/>
      <c r="X308" s="209"/>
      <c r="Y308" s="209"/>
      <c r="Z308" s="209"/>
      <c r="AA308" s="209"/>
      <c r="AB308" s="209"/>
      <c r="AC308" s="209"/>
      <c r="AD308" s="209"/>
    </row>
    <row r="309" spans="2:30" s="22" customFormat="1" ht="18.75" customHeight="1" x14ac:dyDescent="0.25">
      <c r="B309" s="34"/>
      <c r="C309" s="16" t="s">
        <v>595</v>
      </c>
      <c r="D309" s="11" t="s">
        <v>976</v>
      </c>
      <c r="E309" s="9">
        <v>1</v>
      </c>
      <c r="F309" s="11"/>
      <c r="G309" s="192" t="s">
        <v>459</v>
      </c>
      <c r="I309" s="94"/>
      <c r="K309" s="15"/>
      <c r="M309" s="209"/>
      <c r="N309" s="209"/>
      <c r="O309" s="209"/>
      <c r="P309" s="209"/>
      <c r="Q309" s="209"/>
      <c r="R309" s="209"/>
      <c r="S309" s="209"/>
      <c r="T309" s="209"/>
      <c r="U309" s="209"/>
      <c r="V309" s="209"/>
      <c r="W309" s="209"/>
      <c r="X309" s="209"/>
      <c r="Y309" s="209"/>
      <c r="Z309" s="209"/>
      <c r="AA309" s="209"/>
      <c r="AB309" s="209"/>
      <c r="AC309" s="209"/>
      <c r="AD309" s="209"/>
    </row>
    <row r="310" spans="2:30" s="22" customFormat="1" ht="18.75" customHeight="1" x14ac:dyDescent="0.25">
      <c r="B310" s="34"/>
      <c r="C310" s="16" t="s">
        <v>716</v>
      </c>
      <c r="D310" s="11" t="s">
        <v>973</v>
      </c>
      <c r="E310" s="9">
        <v>1</v>
      </c>
      <c r="F310" s="129" t="s">
        <v>753</v>
      </c>
      <c r="G310" s="192" t="s">
        <v>459</v>
      </c>
      <c r="H310" s="75">
        <v>735</v>
      </c>
      <c r="I310" s="84" t="s">
        <v>978</v>
      </c>
      <c r="J310" s="454">
        <f>+E310</f>
        <v>1</v>
      </c>
      <c r="K310" s="2" t="s">
        <v>998</v>
      </c>
      <c r="M310" s="207"/>
      <c r="N310" s="209"/>
      <c r="O310" s="209"/>
      <c r="P310" s="209"/>
      <c r="Q310" s="209"/>
      <c r="R310" s="209"/>
      <c r="S310" s="209"/>
      <c r="T310" s="209"/>
      <c r="U310" s="209"/>
      <c r="V310" s="209"/>
      <c r="W310" s="209"/>
      <c r="X310" s="209"/>
      <c r="Y310" s="209"/>
      <c r="Z310" s="209"/>
      <c r="AA310" s="209"/>
      <c r="AB310" s="209"/>
      <c r="AC310" s="209"/>
      <c r="AD310" s="209"/>
    </row>
    <row r="311" spans="2:30" s="22" customFormat="1" ht="30" x14ac:dyDescent="0.25">
      <c r="B311" s="34"/>
      <c r="C311" s="16" t="s">
        <v>975</v>
      </c>
      <c r="D311" s="11" t="s">
        <v>977</v>
      </c>
      <c r="E311" s="9">
        <v>1</v>
      </c>
      <c r="F311" s="129"/>
      <c r="G311" s="192" t="s">
        <v>459</v>
      </c>
      <c r="H311" s="75">
        <v>736</v>
      </c>
      <c r="I311" s="84" t="s">
        <v>979</v>
      </c>
      <c r="J311" s="454">
        <f>+E311</f>
        <v>1</v>
      </c>
      <c r="K311" s="2" t="s">
        <v>998</v>
      </c>
      <c r="M311" s="207"/>
      <c r="N311" s="209"/>
      <c r="O311" s="209"/>
      <c r="P311" s="209"/>
      <c r="Q311" s="209"/>
      <c r="R311" s="209"/>
      <c r="S311" s="209"/>
      <c r="T311" s="209"/>
      <c r="U311" s="209"/>
      <c r="V311" s="209"/>
      <c r="W311" s="209"/>
      <c r="X311" s="209"/>
      <c r="Y311" s="209"/>
      <c r="Z311" s="209"/>
      <c r="AA311" s="209"/>
      <c r="AB311" s="209"/>
      <c r="AC311" s="209"/>
      <c r="AD311" s="209"/>
    </row>
    <row r="312" spans="2:30" s="15" customFormat="1" ht="18.75" customHeight="1" x14ac:dyDescent="0.25">
      <c r="B312" s="218">
        <v>61</v>
      </c>
      <c r="C312" s="107" t="s">
        <v>381</v>
      </c>
      <c r="D312" s="108" t="s">
        <v>382</v>
      </c>
      <c r="E312" s="51">
        <f>+E313+E314+E315+E317+E320+E329+E316+E333</f>
        <v>8596</v>
      </c>
      <c r="F312" s="120"/>
      <c r="G312" s="231" t="s">
        <v>458</v>
      </c>
      <c r="I312" s="93"/>
      <c r="M312" s="208"/>
      <c r="N312" s="208"/>
      <c r="O312" s="208"/>
      <c r="P312" s="208"/>
      <c r="Q312" s="208"/>
      <c r="R312" s="208"/>
      <c r="S312" s="208"/>
      <c r="T312" s="208"/>
      <c r="U312" s="208"/>
      <c r="V312" s="208"/>
      <c r="W312" s="208"/>
      <c r="X312" s="208"/>
      <c r="Y312" s="208"/>
      <c r="Z312" s="208"/>
      <c r="AA312" s="208"/>
      <c r="AB312" s="208"/>
      <c r="AC312" s="208"/>
      <c r="AD312" s="208"/>
    </row>
    <row r="313" spans="2:30" s="15" customFormat="1" ht="18.75" customHeight="1" x14ac:dyDescent="0.25">
      <c r="B313" s="35"/>
      <c r="C313" s="16" t="s">
        <v>383</v>
      </c>
      <c r="D313" s="11" t="s">
        <v>384</v>
      </c>
      <c r="E313" s="9">
        <v>5000</v>
      </c>
      <c r="F313" s="106"/>
      <c r="G313" s="192" t="s">
        <v>459</v>
      </c>
      <c r="I313" s="93"/>
      <c r="M313" s="208"/>
      <c r="N313" s="208"/>
      <c r="O313" s="208"/>
      <c r="P313" s="208"/>
      <c r="Q313" s="208"/>
      <c r="R313" s="208"/>
      <c r="S313" s="208"/>
      <c r="T313" s="208"/>
      <c r="U313" s="208"/>
      <c r="V313" s="208"/>
      <c r="W313" s="208"/>
      <c r="X313" s="208"/>
      <c r="Y313" s="208"/>
      <c r="Z313" s="208"/>
      <c r="AA313" s="208"/>
      <c r="AB313" s="208"/>
      <c r="AC313" s="208"/>
      <c r="AD313" s="208"/>
    </row>
    <row r="314" spans="2:30" s="15" customFormat="1" ht="18.75" customHeight="1" x14ac:dyDescent="0.25">
      <c r="B314" s="35"/>
      <c r="C314" s="16" t="s">
        <v>385</v>
      </c>
      <c r="D314" s="11" t="s">
        <v>373</v>
      </c>
      <c r="E314" s="9">
        <v>1</v>
      </c>
      <c r="F314" s="106" t="s">
        <v>754</v>
      </c>
      <c r="G314" s="192" t="s">
        <v>459</v>
      </c>
      <c r="I314" s="93"/>
      <c r="M314" s="208"/>
      <c r="N314" s="208"/>
      <c r="O314" s="208"/>
      <c r="P314" s="208"/>
      <c r="Q314" s="208"/>
      <c r="R314" s="208"/>
      <c r="S314" s="208"/>
      <c r="T314" s="208"/>
      <c r="U314" s="208"/>
      <c r="V314" s="208"/>
      <c r="W314" s="208"/>
      <c r="X314" s="208"/>
      <c r="Y314" s="208"/>
      <c r="Z314" s="208"/>
      <c r="AA314" s="208"/>
      <c r="AB314" s="208"/>
      <c r="AC314" s="208"/>
      <c r="AD314" s="208"/>
    </row>
    <row r="315" spans="2:30" s="15" customFormat="1" ht="22.5" x14ac:dyDescent="0.25">
      <c r="B315" s="35"/>
      <c r="C315" s="16" t="s">
        <v>387</v>
      </c>
      <c r="D315" s="11" t="s">
        <v>374</v>
      </c>
      <c r="E315" s="9">
        <v>1</v>
      </c>
      <c r="F315" s="119" t="s">
        <v>596</v>
      </c>
      <c r="G315" s="192" t="s">
        <v>459</v>
      </c>
      <c r="I315" s="93"/>
      <c r="M315" s="208"/>
      <c r="N315" s="208"/>
      <c r="O315" s="208"/>
      <c r="P315" s="208"/>
      <c r="Q315" s="208"/>
      <c r="R315" s="208"/>
      <c r="S315" s="208"/>
      <c r="T315" s="208"/>
      <c r="U315" s="208"/>
      <c r="V315" s="208"/>
      <c r="W315" s="208"/>
      <c r="X315" s="208"/>
      <c r="Y315" s="208"/>
      <c r="Z315" s="208"/>
      <c r="AA315" s="208"/>
      <c r="AB315" s="208"/>
      <c r="AC315" s="208"/>
      <c r="AD315" s="208"/>
    </row>
    <row r="316" spans="2:30" s="22" customFormat="1" ht="18.75" customHeight="1" x14ac:dyDescent="0.25">
      <c r="B316" s="35"/>
      <c r="C316" s="16" t="s">
        <v>388</v>
      </c>
      <c r="D316" s="11" t="s">
        <v>611</v>
      </c>
      <c r="E316" s="9">
        <v>1</v>
      </c>
      <c r="F316" s="125"/>
      <c r="G316" s="192" t="s">
        <v>459</v>
      </c>
      <c r="I316" s="94"/>
      <c r="M316" s="209"/>
      <c r="N316" s="209"/>
      <c r="O316" s="209"/>
      <c r="P316" s="209"/>
      <c r="Q316" s="209"/>
      <c r="R316" s="209"/>
      <c r="S316" s="209"/>
      <c r="T316" s="209"/>
      <c r="U316" s="209"/>
      <c r="V316" s="209"/>
      <c r="W316" s="209"/>
      <c r="X316" s="209"/>
      <c r="Y316" s="209"/>
      <c r="Z316" s="209"/>
      <c r="AA316" s="209"/>
      <c r="AB316" s="209"/>
      <c r="AC316" s="209"/>
      <c r="AD316" s="209"/>
    </row>
    <row r="317" spans="2:30" s="15" customFormat="1" ht="18.75" customHeight="1" x14ac:dyDescent="0.25">
      <c r="B317" s="35"/>
      <c r="C317" s="109" t="s">
        <v>826</v>
      </c>
      <c r="D317" s="110" t="s">
        <v>361</v>
      </c>
      <c r="E317" s="49">
        <f>+E318+E319</f>
        <v>2</v>
      </c>
      <c r="F317" s="130" t="s">
        <v>757</v>
      </c>
      <c r="G317" s="231" t="s">
        <v>458</v>
      </c>
      <c r="I317" s="93"/>
      <c r="M317" s="208"/>
      <c r="N317" s="208"/>
      <c r="O317" s="208"/>
      <c r="P317" s="208"/>
      <c r="Q317" s="208"/>
      <c r="R317" s="208"/>
      <c r="S317" s="208"/>
      <c r="T317" s="208"/>
      <c r="U317" s="208"/>
      <c r="V317" s="208"/>
      <c r="W317" s="208"/>
      <c r="X317" s="208"/>
      <c r="Y317" s="208"/>
      <c r="Z317" s="208"/>
      <c r="AA317" s="208"/>
      <c r="AB317" s="208"/>
      <c r="AC317" s="208"/>
      <c r="AD317" s="208"/>
    </row>
    <row r="318" spans="2:30" s="15" customFormat="1" ht="18.75" customHeight="1" x14ac:dyDescent="0.25">
      <c r="B318" s="34"/>
      <c r="C318" s="12" t="s">
        <v>815</v>
      </c>
      <c r="D318" s="13" t="s">
        <v>755</v>
      </c>
      <c r="E318" s="9">
        <v>1</v>
      </c>
      <c r="F318" s="106"/>
      <c r="G318" s="192" t="s">
        <v>459</v>
      </c>
      <c r="I318" s="93"/>
      <c r="M318" s="208"/>
      <c r="N318" s="208"/>
      <c r="O318" s="208"/>
      <c r="P318" s="208"/>
      <c r="Q318" s="208"/>
      <c r="R318" s="208"/>
      <c r="S318" s="208"/>
      <c r="T318" s="208"/>
      <c r="U318" s="208"/>
      <c r="V318" s="208"/>
      <c r="W318" s="208"/>
      <c r="X318" s="208"/>
      <c r="Y318" s="208"/>
      <c r="Z318" s="208"/>
      <c r="AA318" s="208"/>
      <c r="AB318" s="208"/>
      <c r="AC318" s="208"/>
      <c r="AD318" s="208"/>
    </row>
    <row r="319" spans="2:30" s="15" customFormat="1" ht="18.75" customHeight="1" x14ac:dyDescent="0.25">
      <c r="B319" s="34"/>
      <c r="C319" s="12" t="s">
        <v>816</v>
      </c>
      <c r="D319" s="13" t="s">
        <v>756</v>
      </c>
      <c r="E319" s="9">
        <v>1</v>
      </c>
      <c r="F319" s="106"/>
      <c r="G319" s="192" t="s">
        <v>459</v>
      </c>
      <c r="I319" s="93"/>
      <c r="M319" s="208"/>
      <c r="N319" s="208"/>
      <c r="O319" s="208"/>
      <c r="P319" s="208"/>
      <c r="Q319" s="208"/>
      <c r="R319" s="208"/>
      <c r="S319" s="208"/>
      <c r="T319" s="208"/>
      <c r="U319" s="208"/>
      <c r="V319" s="208"/>
      <c r="W319" s="208"/>
      <c r="X319" s="208"/>
      <c r="Y319" s="208"/>
      <c r="Z319" s="208"/>
      <c r="AA319" s="208"/>
      <c r="AB319" s="208"/>
      <c r="AC319" s="208"/>
      <c r="AD319" s="208"/>
    </row>
    <row r="320" spans="2:30" s="15" customFormat="1" ht="18.75" customHeight="1" x14ac:dyDescent="0.25">
      <c r="B320" s="35"/>
      <c r="C320" s="109" t="s">
        <v>598</v>
      </c>
      <c r="D320" s="110" t="s">
        <v>311</v>
      </c>
      <c r="E320" s="49">
        <f>SUM(E321:E328)</f>
        <v>8</v>
      </c>
      <c r="F320" s="106" t="s">
        <v>758</v>
      </c>
      <c r="G320" s="231" t="s">
        <v>458</v>
      </c>
      <c r="I320" s="93"/>
      <c r="M320" s="208"/>
      <c r="N320" s="208"/>
      <c r="O320" s="208"/>
      <c r="P320" s="208"/>
      <c r="Q320" s="208"/>
      <c r="R320" s="208"/>
      <c r="S320" s="208"/>
      <c r="T320" s="208"/>
      <c r="U320" s="208"/>
      <c r="V320" s="208"/>
      <c r="W320" s="208"/>
      <c r="X320" s="208"/>
      <c r="Y320" s="208"/>
      <c r="Z320" s="208"/>
      <c r="AA320" s="208"/>
      <c r="AB320" s="208"/>
      <c r="AC320" s="208"/>
      <c r="AD320" s="208"/>
    </row>
    <row r="321" spans="1:30" s="15" customFormat="1" ht="18.75" customHeight="1" x14ac:dyDescent="0.25">
      <c r="B321" s="35"/>
      <c r="C321" s="14" t="s">
        <v>600</v>
      </c>
      <c r="D321" s="13" t="s">
        <v>313</v>
      </c>
      <c r="E321" s="9">
        <v>1</v>
      </c>
      <c r="F321" s="106"/>
      <c r="G321" s="192" t="s">
        <v>459</v>
      </c>
      <c r="I321" s="93"/>
      <c r="M321" s="208"/>
      <c r="N321" s="208"/>
      <c r="O321" s="208"/>
      <c r="P321" s="208"/>
      <c r="Q321" s="208"/>
      <c r="R321" s="208"/>
      <c r="S321" s="208"/>
      <c r="T321" s="208"/>
      <c r="U321" s="208"/>
      <c r="V321" s="208"/>
      <c r="W321" s="208"/>
      <c r="X321" s="208"/>
      <c r="Y321" s="208"/>
      <c r="Z321" s="208"/>
      <c r="AA321" s="208"/>
      <c r="AB321" s="208"/>
      <c r="AC321" s="208"/>
      <c r="AD321" s="208"/>
    </row>
    <row r="322" spans="1:30" s="15" customFormat="1" ht="18.75" customHeight="1" x14ac:dyDescent="0.25">
      <c r="B322" s="35"/>
      <c r="C322" s="14" t="s">
        <v>601</v>
      </c>
      <c r="D322" s="13" t="s">
        <v>314</v>
      </c>
      <c r="E322" s="9">
        <v>1</v>
      </c>
      <c r="F322" s="106"/>
      <c r="G322" s="192" t="s">
        <v>459</v>
      </c>
      <c r="I322" s="93"/>
      <c r="M322" s="208"/>
      <c r="N322" s="208"/>
      <c r="O322" s="208"/>
      <c r="P322" s="208"/>
      <c r="Q322" s="208"/>
      <c r="R322" s="208"/>
      <c r="S322" s="208"/>
      <c r="T322" s="208"/>
      <c r="U322" s="208"/>
      <c r="V322" s="208"/>
      <c r="W322" s="208"/>
      <c r="X322" s="208"/>
      <c r="Y322" s="208"/>
      <c r="Z322" s="208"/>
      <c r="AA322" s="208"/>
      <c r="AB322" s="208"/>
      <c r="AC322" s="208"/>
      <c r="AD322" s="208"/>
    </row>
    <row r="323" spans="1:30" s="15" customFormat="1" ht="18.75" customHeight="1" x14ac:dyDescent="0.25">
      <c r="B323" s="35"/>
      <c r="C323" s="14" t="s">
        <v>602</v>
      </c>
      <c r="D323" s="13" t="s">
        <v>315</v>
      </c>
      <c r="E323" s="9">
        <v>1</v>
      </c>
      <c r="F323" s="106"/>
      <c r="G323" s="192" t="s">
        <v>459</v>
      </c>
      <c r="I323" s="93"/>
      <c r="M323" s="208"/>
      <c r="N323" s="208"/>
      <c r="O323" s="208"/>
      <c r="P323" s="208"/>
      <c r="Q323" s="208"/>
      <c r="R323" s="208"/>
      <c r="S323" s="208"/>
      <c r="T323" s="208"/>
      <c r="U323" s="208"/>
      <c r="V323" s="208"/>
      <c r="W323" s="208"/>
      <c r="X323" s="208"/>
      <c r="Y323" s="208"/>
      <c r="Z323" s="208"/>
      <c r="AA323" s="208"/>
      <c r="AB323" s="208"/>
      <c r="AC323" s="208"/>
      <c r="AD323" s="208"/>
    </row>
    <row r="324" spans="1:30" s="15" customFormat="1" ht="18.75" customHeight="1" x14ac:dyDescent="0.25">
      <c r="B324" s="35"/>
      <c r="C324" s="14" t="s">
        <v>817</v>
      </c>
      <c r="D324" s="13" t="s">
        <v>316</v>
      </c>
      <c r="E324" s="9">
        <v>1</v>
      </c>
      <c r="F324" s="106"/>
      <c r="G324" s="192" t="s">
        <v>459</v>
      </c>
      <c r="I324" s="93"/>
      <c r="M324" s="208"/>
      <c r="N324" s="208"/>
      <c r="O324" s="208"/>
      <c r="P324" s="208"/>
      <c r="Q324" s="208"/>
      <c r="R324" s="208"/>
      <c r="S324" s="208"/>
      <c r="T324" s="208"/>
      <c r="U324" s="208"/>
      <c r="V324" s="208"/>
      <c r="W324" s="208"/>
      <c r="X324" s="208"/>
      <c r="Y324" s="208"/>
      <c r="Z324" s="208"/>
      <c r="AA324" s="208"/>
      <c r="AB324" s="208"/>
      <c r="AC324" s="208"/>
      <c r="AD324" s="208"/>
    </row>
    <row r="325" spans="1:30" s="15" customFormat="1" ht="18.75" customHeight="1" x14ac:dyDescent="0.25">
      <c r="B325" s="35"/>
      <c r="C325" s="14" t="s">
        <v>818</v>
      </c>
      <c r="D325" s="13" t="s">
        <v>597</v>
      </c>
      <c r="E325" s="9">
        <v>1</v>
      </c>
      <c r="F325" s="106"/>
      <c r="G325" s="192" t="s">
        <v>459</v>
      </c>
      <c r="I325" s="93"/>
      <c r="M325" s="208"/>
      <c r="N325" s="208"/>
      <c r="O325" s="208"/>
      <c r="P325" s="208"/>
      <c r="Q325" s="208"/>
      <c r="R325" s="208"/>
      <c r="S325" s="208"/>
      <c r="T325" s="208"/>
      <c r="U325" s="208"/>
      <c r="V325" s="208"/>
      <c r="W325" s="208"/>
      <c r="X325" s="208"/>
      <c r="Y325" s="208"/>
      <c r="Z325" s="208"/>
      <c r="AA325" s="208"/>
      <c r="AB325" s="208"/>
      <c r="AC325" s="208"/>
      <c r="AD325" s="208"/>
    </row>
    <row r="326" spans="1:30" s="15" customFormat="1" ht="18.75" customHeight="1" x14ac:dyDescent="0.25">
      <c r="B326" s="35"/>
      <c r="C326" s="14" t="s">
        <v>819</v>
      </c>
      <c r="D326" s="13" t="s">
        <v>317</v>
      </c>
      <c r="E326" s="9">
        <v>1</v>
      </c>
      <c r="F326" s="106"/>
      <c r="G326" s="192" t="s">
        <v>459</v>
      </c>
      <c r="I326" s="93"/>
      <c r="M326" s="208"/>
      <c r="N326" s="208"/>
      <c r="O326" s="208"/>
      <c r="P326" s="208"/>
      <c r="Q326" s="208"/>
      <c r="R326" s="208"/>
      <c r="S326" s="208"/>
      <c r="T326" s="208"/>
      <c r="U326" s="208"/>
      <c r="V326" s="208"/>
      <c r="W326" s="208"/>
      <c r="X326" s="208"/>
      <c r="Y326" s="208"/>
      <c r="Z326" s="208"/>
      <c r="AA326" s="208"/>
      <c r="AB326" s="208"/>
      <c r="AC326" s="208"/>
      <c r="AD326" s="208"/>
    </row>
    <row r="327" spans="1:30" s="15" customFormat="1" ht="18.75" customHeight="1" x14ac:dyDescent="0.25">
      <c r="B327" s="35"/>
      <c r="C327" s="14" t="s">
        <v>820</v>
      </c>
      <c r="D327" s="13" t="s">
        <v>318</v>
      </c>
      <c r="E327" s="9">
        <v>1</v>
      </c>
      <c r="F327" s="106"/>
      <c r="G327" s="192" t="s">
        <v>459</v>
      </c>
      <c r="I327" s="93"/>
      <c r="M327" s="208"/>
      <c r="N327" s="208"/>
      <c r="O327" s="208"/>
      <c r="P327" s="208"/>
      <c r="Q327" s="208"/>
      <c r="R327" s="208"/>
      <c r="S327" s="208"/>
      <c r="T327" s="208"/>
      <c r="U327" s="208"/>
      <c r="V327" s="208"/>
      <c r="W327" s="208"/>
      <c r="X327" s="208"/>
      <c r="Y327" s="208"/>
      <c r="Z327" s="208"/>
      <c r="AA327" s="208"/>
      <c r="AB327" s="208"/>
      <c r="AC327" s="208"/>
      <c r="AD327" s="208"/>
    </row>
    <row r="328" spans="1:30" s="15" customFormat="1" ht="18.75" customHeight="1" x14ac:dyDescent="0.25">
      <c r="B328" s="35"/>
      <c r="C328" s="14" t="s">
        <v>821</v>
      </c>
      <c r="D328" s="13" t="s">
        <v>319</v>
      </c>
      <c r="E328" s="9">
        <v>1</v>
      </c>
      <c r="F328" s="106"/>
      <c r="G328" s="192" t="s">
        <v>459</v>
      </c>
      <c r="I328" s="93"/>
      <c r="M328" s="208"/>
      <c r="N328" s="208"/>
      <c r="O328" s="208"/>
      <c r="P328" s="208"/>
      <c r="Q328" s="208"/>
      <c r="R328" s="208"/>
      <c r="S328" s="208"/>
      <c r="T328" s="208"/>
      <c r="U328" s="208"/>
      <c r="V328" s="208"/>
      <c r="W328" s="208"/>
      <c r="X328" s="208"/>
      <c r="Y328" s="208"/>
      <c r="Z328" s="208"/>
      <c r="AA328" s="208"/>
      <c r="AB328" s="208"/>
      <c r="AC328" s="208"/>
      <c r="AD328" s="208"/>
    </row>
    <row r="329" spans="1:30" s="15" customFormat="1" ht="18.75" customHeight="1" x14ac:dyDescent="0.25">
      <c r="B329" s="34"/>
      <c r="C329" s="109" t="s">
        <v>822</v>
      </c>
      <c r="D329" s="110" t="s">
        <v>599</v>
      </c>
      <c r="E329" s="49">
        <f>SUM(E330:E332)</f>
        <v>3002</v>
      </c>
      <c r="F329" s="106" t="s">
        <v>758</v>
      </c>
      <c r="G329" s="231" t="s">
        <v>458</v>
      </c>
      <c r="I329" s="93"/>
      <c r="M329" s="208"/>
      <c r="N329" s="208"/>
      <c r="O329" s="208"/>
      <c r="P329" s="208"/>
      <c r="Q329" s="208"/>
      <c r="R329" s="208"/>
      <c r="S329" s="208"/>
      <c r="T329" s="208"/>
      <c r="U329" s="208"/>
      <c r="V329" s="208"/>
      <c r="W329" s="208"/>
      <c r="X329" s="208"/>
      <c r="Y329" s="208"/>
      <c r="Z329" s="208"/>
      <c r="AA329" s="208"/>
      <c r="AB329" s="208"/>
      <c r="AC329" s="208"/>
      <c r="AD329" s="208"/>
    </row>
    <row r="330" spans="1:30" s="15" customFormat="1" ht="18.75" customHeight="1" x14ac:dyDescent="0.25">
      <c r="B330" s="34"/>
      <c r="C330" s="14" t="s">
        <v>823</v>
      </c>
      <c r="D330" s="13" t="s">
        <v>327</v>
      </c>
      <c r="E330" s="9">
        <v>3000</v>
      </c>
      <c r="F330" s="106"/>
      <c r="G330" s="192" t="s">
        <v>459</v>
      </c>
      <c r="I330" s="93"/>
      <c r="M330" s="208"/>
      <c r="N330" s="208"/>
      <c r="O330" s="208"/>
      <c r="P330" s="208"/>
      <c r="Q330" s="208"/>
      <c r="R330" s="208"/>
      <c r="S330" s="208"/>
      <c r="T330" s="208"/>
      <c r="U330" s="208"/>
      <c r="V330" s="208"/>
      <c r="W330" s="208"/>
      <c r="X330" s="208"/>
      <c r="Y330" s="208"/>
      <c r="Z330" s="208"/>
      <c r="AA330" s="208"/>
      <c r="AB330" s="208"/>
      <c r="AC330" s="208"/>
      <c r="AD330" s="208"/>
    </row>
    <row r="331" spans="1:30" s="15" customFormat="1" ht="18.75" customHeight="1" x14ac:dyDescent="0.25">
      <c r="B331" s="34"/>
      <c r="C331" s="14" t="s">
        <v>824</v>
      </c>
      <c r="D331" s="13" t="s">
        <v>328</v>
      </c>
      <c r="E331" s="9">
        <v>1</v>
      </c>
      <c r="F331" s="106"/>
      <c r="G331" s="192" t="s">
        <v>459</v>
      </c>
      <c r="I331" s="93"/>
      <c r="M331" s="208"/>
      <c r="N331" s="208"/>
      <c r="O331" s="208"/>
      <c r="P331" s="208"/>
      <c r="Q331" s="208"/>
      <c r="R331" s="208"/>
      <c r="S331" s="208"/>
      <c r="T331" s="208"/>
      <c r="U331" s="208"/>
      <c r="V331" s="208"/>
      <c r="W331" s="208"/>
      <c r="X331" s="208"/>
      <c r="Y331" s="208"/>
      <c r="Z331" s="208"/>
      <c r="AA331" s="208"/>
      <c r="AB331" s="208"/>
      <c r="AC331" s="208"/>
      <c r="AD331" s="208"/>
    </row>
    <row r="332" spans="1:30" s="15" customFormat="1" ht="18.75" customHeight="1" x14ac:dyDescent="0.25">
      <c r="B332" s="34"/>
      <c r="C332" s="14" t="s">
        <v>825</v>
      </c>
      <c r="D332" s="13" t="s">
        <v>330</v>
      </c>
      <c r="E332" s="9">
        <v>1</v>
      </c>
      <c r="F332" s="106"/>
      <c r="G332" s="192" t="s">
        <v>459</v>
      </c>
      <c r="I332" s="93"/>
      <c r="M332" s="208"/>
      <c r="N332" s="208"/>
      <c r="O332" s="208"/>
      <c r="P332" s="208"/>
      <c r="Q332" s="208"/>
      <c r="R332" s="208"/>
      <c r="S332" s="208"/>
      <c r="T332" s="208"/>
      <c r="U332" s="208"/>
      <c r="V332" s="208"/>
      <c r="W332" s="208"/>
      <c r="X332" s="208"/>
      <c r="Y332" s="208"/>
      <c r="Z332" s="208"/>
      <c r="AA332" s="208"/>
      <c r="AB332" s="208"/>
      <c r="AC332" s="208"/>
      <c r="AD332" s="208"/>
    </row>
    <row r="333" spans="1:30" s="23" customFormat="1" ht="18.75" customHeight="1" x14ac:dyDescent="0.25">
      <c r="B333" s="35"/>
      <c r="C333" s="109" t="s">
        <v>853</v>
      </c>
      <c r="D333" s="110" t="s">
        <v>382</v>
      </c>
      <c r="E333" s="49">
        <f>+E334</f>
        <v>581</v>
      </c>
      <c r="F333" s="106" t="s">
        <v>758</v>
      </c>
      <c r="G333" s="231" t="s">
        <v>458</v>
      </c>
      <c r="I333" s="95"/>
      <c r="J333" s="15"/>
      <c r="M333" s="210"/>
      <c r="N333" s="210"/>
      <c r="O333" s="210"/>
      <c r="P333" s="210"/>
      <c r="Q333" s="210"/>
      <c r="R333" s="210"/>
      <c r="S333" s="210"/>
      <c r="T333" s="210"/>
      <c r="U333" s="210"/>
      <c r="V333" s="210"/>
      <c r="W333" s="210"/>
      <c r="X333" s="210"/>
      <c r="Y333" s="210"/>
      <c r="Z333" s="210"/>
      <c r="AA333" s="210"/>
      <c r="AB333" s="210"/>
      <c r="AC333" s="210"/>
      <c r="AD333" s="210"/>
    </row>
    <row r="334" spans="1:30" s="23" customFormat="1" ht="18.75" customHeight="1" x14ac:dyDescent="0.25">
      <c r="B334" s="35"/>
      <c r="C334" s="14" t="s">
        <v>854</v>
      </c>
      <c r="D334" s="13" t="s">
        <v>382</v>
      </c>
      <c r="E334" s="9">
        <v>581</v>
      </c>
      <c r="F334" s="106" t="s">
        <v>856</v>
      </c>
      <c r="G334" s="192" t="s">
        <v>459</v>
      </c>
      <c r="I334" s="95"/>
      <c r="J334" s="15"/>
      <c r="M334" s="210"/>
      <c r="N334" s="210"/>
      <c r="O334" s="210"/>
      <c r="P334" s="210"/>
      <c r="Q334" s="210"/>
      <c r="R334" s="210"/>
      <c r="S334" s="210"/>
      <c r="T334" s="210"/>
      <c r="U334" s="210"/>
      <c r="V334" s="210"/>
      <c r="W334" s="210"/>
      <c r="X334" s="210"/>
      <c r="Y334" s="210"/>
      <c r="Z334" s="210"/>
      <c r="AA334" s="210"/>
      <c r="AB334" s="210"/>
      <c r="AC334" s="210"/>
      <c r="AD334" s="210"/>
    </row>
    <row r="335" spans="1:30" s="15" customFormat="1" ht="18.75" customHeight="1" x14ac:dyDescent="0.25">
      <c r="A335" s="134" t="s">
        <v>947</v>
      </c>
      <c r="B335" s="218">
        <v>7</v>
      </c>
      <c r="C335" s="104" t="s">
        <v>389</v>
      </c>
      <c r="D335" s="105" t="s">
        <v>390</v>
      </c>
      <c r="E335" s="73">
        <f>+E337+E371</f>
        <v>9838.74</v>
      </c>
      <c r="F335" s="106"/>
      <c r="G335" s="231" t="s">
        <v>458</v>
      </c>
      <c r="I335" s="93"/>
      <c r="M335" s="208"/>
      <c r="N335" s="208"/>
      <c r="O335" s="208"/>
      <c r="P335" s="208"/>
      <c r="Q335" s="208"/>
      <c r="R335" s="208"/>
      <c r="S335" s="208"/>
      <c r="T335" s="208"/>
      <c r="U335" s="208"/>
      <c r="V335" s="208"/>
      <c r="W335" s="208"/>
      <c r="X335" s="208"/>
      <c r="Y335" s="208"/>
      <c r="Z335" s="208"/>
      <c r="AA335" s="208"/>
      <c r="AB335" s="208"/>
      <c r="AC335" s="208"/>
      <c r="AD335" s="208"/>
    </row>
    <row r="336" spans="1:30" s="15" customFormat="1" ht="18.75" customHeight="1" x14ac:dyDescent="0.25">
      <c r="B336" s="34"/>
      <c r="C336" s="127" t="s">
        <v>603</v>
      </c>
      <c r="D336" s="108" t="s">
        <v>604</v>
      </c>
      <c r="E336" s="53" t="s">
        <v>467</v>
      </c>
      <c r="F336" s="106"/>
      <c r="G336" s="231" t="s">
        <v>458</v>
      </c>
      <c r="I336" s="93"/>
      <c r="M336" s="208"/>
      <c r="N336" s="208"/>
      <c r="O336" s="208"/>
      <c r="P336" s="208"/>
      <c r="Q336" s="208"/>
      <c r="R336" s="208"/>
      <c r="S336" s="208"/>
      <c r="T336" s="208"/>
      <c r="U336" s="208"/>
      <c r="V336" s="208"/>
      <c r="W336" s="208"/>
      <c r="X336" s="208"/>
      <c r="Y336" s="208"/>
      <c r="Z336" s="208"/>
      <c r="AA336" s="208"/>
      <c r="AB336" s="208"/>
      <c r="AC336" s="208"/>
      <c r="AD336" s="208"/>
    </row>
    <row r="337" spans="2:30" s="15" customFormat="1" ht="28.5" customHeight="1" x14ac:dyDescent="0.25">
      <c r="B337" s="218">
        <v>73</v>
      </c>
      <c r="C337" s="127">
        <v>4172</v>
      </c>
      <c r="D337" s="108" t="s">
        <v>605</v>
      </c>
      <c r="E337" s="51">
        <f>+E338+E349+E353+E360+E368</f>
        <v>9838.74</v>
      </c>
      <c r="F337" s="106"/>
      <c r="G337" s="231" t="s">
        <v>458</v>
      </c>
      <c r="H337" s="75">
        <v>411</v>
      </c>
      <c r="I337" s="84" t="s">
        <v>983</v>
      </c>
      <c r="J337" s="183">
        <f>+E349+E360+E368</f>
        <v>12</v>
      </c>
      <c r="K337" s="2" t="s">
        <v>997</v>
      </c>
      <c r="M337" s="207"/>
      <c r="N337" s="208"/>
      <c r="O337" s="208"/>
      <c r="P337" s="208"/>
      <c r="Q337" s="208"/>
      <c r="R337" s="208"/>
      <c r="S337" s="208"/>
      <c r="T337" s="208"/>
      <c r="U337" s="208"/>
      <c r="V337" s="208"/>
      <c r="W337" s="208"/>
      <c r="X337" s="208"/>
      <c r="Y337" s="208"/>
      <c r="Z337" s="208"/>
      <c r="AA337" s="208"/>
      <c r="AB337" s="208"/>
      <c r="AC337" s="208"/>
      <c r="AD337" s="208"/>
    </row>
    <row r="338" spans="2:30" s="15" customFormat="1" ht="18.75" customHeight="1" x14ac:dyDescent="0.25">
      <c r="B338" s="220" t="s">
        <v>859</v>
      </c>
      <c r="C338" s="64" t="s">
        <v>860</v>
      </c>
      <c r="D338" s="64" t="s">
        <v>861</v>
      </c>
      <c r="E338" s="65">
        <f>+E339+E343+E347</f>
        <v>9821.74</v>
      </c>
      <c r="F338" s="132"/>
      <c r="G338" s="231" t="s">
        <v>458</v>
      </c>
      <c r="H338" s="75">
        <v>412</v>
      </c>
      <c r="I338" s="84" t="s">
        <v>972</v>
      </c>
      <c r="J338" s="183">
        <f>+E338+E353</f>
        <v>9826.74</v>
      </c>
      <c r="K338" s="2" t="s">
        <v>997</v>
      </c>
      <c r="M338" s="207"/>
      <c r="N338" s="208"/>
      <c r="O338" s="208"/>
      <c r="P338" s="208"/>
      <c r="Q338" s="208"/>
      <c r="R338" s="208"/>
      <c r="S338" s="208"/>
      <c r="T338" s="208"/>
      <c r="U338" s="208"/>
      <c r="V338" s="208"/>
      <c r="W338" s="208"/>
      <c r="X338" s="208"/>
      <c r="Y338" s="208"/>
      <c r="Z338" s="208"/>
      <c r="AA338" s="208"/>
      <c r="AB338" s="208"/>
      <c r="AC338" s="208"/>
      <c r="AD338" s="208"/>
    </row>
    <row r="339" spans="2:30" s="15" customFormat="1" ht="18.75" customHeight="1" x14ac:dyDescent="0.25">
      <c r="B339" s="131"/>
      <c r="C339" s="133" t="s">
        <v>862</v>
      </c>
      <c r="D339" s="124" t="s">
        <v>717</v>
      </c>
      <c r="E339" s="50">
        <f>SUM(E340:E342)</f>
        <v>9817.74</v>
      </c>
      <c r="F339" s="132"/>
      <c r="G339" s="231" t="s">
        <v>458</v>
      </c>
      <c r="I339" s="93"/>
      <c r="M339" s="208"/>
      <c r="N339" s="208"/>
      <c r="O339" s="208"/>
      <c r="P339" s="208"/>
      <c r="Q339" s="208"/>
      <c r="R339" s="208"/>
      <c r="S339" s="208"/>
      <c r="T339" s="208"/>
      <c r="U339" s="208"/>
      <c r="V339" s="208"/>
      <c r="W339" s="208"/>
      <c r="X339" s="208"/>
      <c r="Y339" s="208"/>
      <c r="Z339" s="208"/>
      <c r="AA339" s="208"/>
      <c r="AB339" s="208"/>
      <c r="AC339" s="208"/>
      <c r="AD339" s="208"/>
    </row>
    <row r="340" spans="2:30" s="15" customFormat="1" ht="18.75" customHeight="1" x14ac:dyDescent="0.25">
      <c r="B340" s="131"/>
      <c r="C340" s="66" t="s">
        <v>863</v>
      </c>
      <c r="D340" s="13" t="s">
        <v>608</v>
      </c>
      <c r="E340" s="9">
        <v>3200</v>
      </c>
      <c r="F340" s="132"/>
      <c r="G340" s="192" t="s">
        <v>459</v>
      </c>
      <c r="I340" s="93"/>
      <c r="M340" s="208"/>
      <c r="N340" s="208"/>
      <c r="O340" s="208"/>
      <c r="P340" s="208"/>
      <c r="Q340" s="208"/>
      <c r="R340" s="208"/>
      <c r="S340" s="208"/>
      <c r="T340" s="208"/>
      <c r="U340" s="208"/>
      <c r="V340" s="208"/>
      <c r="W340" s="208"/>
      <c r="X340" s="208"/>
      <c r="Y340" s="208"/>
      <c r="Z340" s="208"/>
      <c r="AA340" s="208"/>
      <c r="AB340" s="208"/>
      <c r="AC340" s="208"/>
      <c r="AD340" s="208"/>
    </row>
    <row r="341" spans="2:30" s="15" customFormat="1" ht="18.75" customHeight="1" x14ac:dyDescent="0.25">
      <c r="B341" s="131"/>
      <c r="C341" s="66" t="s">
        <v>864</v>
      </c>
      <c r="D341" s="13" t="s">
        <v>609</v>
      </c>
      <c r="E341" s="9">
        <v>3250</v>
      </c>
      <c r="F341" s="132"/>
      <c r="G341" s="192" t="s">
        <v>459</v>
      </c>
      <c r="I341" s="93"/>
      <c r="M341" s="208"/>
      <c r="N341" s="208"/>
      <c r="O341" s="208"/>
      <c r="P341" s="208"/>
      <c r="Q341" s="208"/>
      <c r="R341" s="208"/>
      <c r="S341" s="208"/>
      <c r="T341" s="208"/>
      <c r="U341" s="208"/>
      <c r="V341" s="208"/>
      <c r="W341" s="208"/>
      <c r="X341" s="208"/>
      <c r="Y341" s="208"/>
      <c r="Z341" s="208"/>
      <c r="AA341" s="208"/>
      <c r="AB341" s="208"/>
      <c r="AC341" s="208"/>
      <c r="AD341" s="208"/>
    </row>
    <row r="342" spans="2:30" s="15" customFormat="1" ht="18.75" customHeight="1" x14ac:dyDescent="0.25">
      <c r="B342" s="131"/>
      <c r="C342" s="66" t="s">
        <v>865</v>
      </c>
      <c r="D342" s="13" t="s">
        <v>610</v>
      </c>
      <c r="E342" s="9">
        <v>3367.74</v>
      </c>
      <c r="F342" s="132"/>
      <c r="G342" s="192" t="s">
        <v>459</v>
      </c>
      <c r="I342" s="93"/>
      <c r="M342" s="208"/>
      <c r="N342" s="208"/>
      <c r="O342" s="208"/>
      <c r="P342" s="208"/>
      <c r="Q342" s="208"/>
      <c r="R342" s="208"/>
      <c r="S342" s="208"/>
      <c r="T342" s="208"/>
      <c r="U342" s="208"/>
      <c r="V342" s="208"/>
      <c r="W342" s="208"/>
      <c r="X342" s="208"/>
      <c r="Y342" s="208"/>
      <c r="Z342" s="208"/>
      <c r="AA342" s="208"/>
      <c r="AB342" s="208"/>
      <c r="AC342" s="208"/>
      <c r="AD342" s="208"/>
    </row>
    <row r="343" spans="2:30" s="15" customFormat="1" ht="18.75" customHeight="1" x14ac:dyDescent="0.25">
      <c r="B343" s="131"/>
      <c r="C343" s="133" t="s">
        <v>866</v>
      </c>
      <c r="D343" s="124" t="s">
        <v>718</v>
      </c>
      <c r="E343" s="50">
        <f>SUM(E344:E346)</f>
        <v>3</v>
      </c>
      <c r="F343" s="132"/>
      <c r="G343" s="231" t="s">
        <v>458</v>
      </c>
      <c r="I343" s="93"/>
      <c r="M343" s="208"/>
      <c r="N343" s="208"/>
      <c r="O343" s="208"/>
      <c r="P343" s="208"/>
      <c r="Q343" s="208"/>
      <c r="R343" s="208"/>
      <c r="S343" s="208"/>
      <c r="T343" s="208"/>
      <c r="U343" s="208"/>
      <c r="V343" s="208"/>
      <c r="W343" s="208"/>
      <c r="X343" s="208"/>
      <c r="Y343" s="208"/>
      <c r="Z343" s="208"/>
      <c r="AA343" s="208"/>
      <c r="AB343" s="208"/>
      <c r="AC343" s="208"/>
      <c r="AD343" s="208"/>
    </row>
    <row r="344" spans="2:30" s="15" customFormat="1" ht="18.75" customHeight="1" x14ac:dyDescent="0.25">
      <c r="B344" s="131"/>
      <c r="C344" s="66" t="s">
        <v>867</v>
      </c>
      <c r="D344" s="13" t="s">
        <v>608</v>
      </c>
      <c r="E344" s="9">
        <v>1</v>
      </c>
      <c r="F344" s="132"/>
      <c r="G344" s="192" t="s">
        <v>459</v>
      </c>
      <c r="I344" s="93"/>
      <c r="M344" s="208"/>
      <c r="N344" s="208"/>
      <c r="O344" s="208"/>
      <c r="P344" s="208"/>
      <c r="Q344" s="208"/>
      <c r="R344" s="208"/>
      <c r="S344" s="208"/>
      <c r="T344" s="208"/>
      <c r="U344" s="208"/>
      <c r="V344" s="208"/>
      <c r="W344" s="208"/>
      <c r="X344" s="208"/>
      <c r="Y344" s="208"/>
      <c r="Z344" s="208"/>
      <c r="AA344" s="208"/>
      <c r="AB344" s="208"/>
      <c r="AC344" s="208"/>
      <c r="AD344" s="208"/>
    </row>
    <row r="345" spans="2:30" s="15" customFormat="1" ht="18.75" customHeight="1" x14ac:dyDescent="0.25">
      <c r="B345" s="131"/>
      <c r="C345" s="66" t="s">
        <v>868</v>
      </c>
      <c r="D345" s="13" t="s">
        <v>609</v>
      </c>
      <c r="E345" s="9">
        <v>1</v>
      </c>
      <c r="F345" s="132"/>
      <c r="G345" s="192" t="s">
        <v>459</v>
      </c>
      <c r="I345" s="93"/>
      <c r="M345" s="208"/>
      <c r="N345" s="208"/>
      <c r="O345" s="208"/>
      <c r="P345" s="208"/>
      <c r="Q345" s="208"/>
      <c r="R345" s="208"/>
      <c r="S345" s="208"/>
      <c r="T345" s="208"/>
      <c r="U345" s="208"/>
      <c r="V345" s="208"/>
      <c r="W345" s="208"/>
      <c r="X345" s="208"/>
      <c r="Y345" s="208"/>
      <c r="Z345" s="208"/>
      <c r="AA345" s="208"/>
      <c r="AB345" s="208"/>
      <c r="AC345" s="208"/>
      <c r="AD345" s="208"/>
    </row>
    <row r="346" spans="2:30" s="15" customFormat="1" ht="18.75" customHeight="1" x14ac:dyDescent="0.25">
      <c r="B346" s="131"/>
      <c r="C346" s="66" t="s">
        <v>869</v>
      </c>
      <c r="D346" s="13" t="s">
        <v>610</v>
      </c>
      <c r="E346" s="9">
        <v>1</v>
      </c>
      <c r="F346" s="132"/>
      <c r="G346" s="192" t="s">
        <v>459</v>
      </c>
      <c r="I346" s="93"/>
      <c r="M346" s="208"/>
      <c r="N346" s="208"/>
      <c r="O346" s="208"/>
      <c r="P346" s="208"/>
      <c r="Q346" s="208"/>
      <c r="R346" s="208"/>
      <c r="S346" s="208"/>
      <c r="T346" s="208"/>
      <c r="U346" s="208"/>
      <c r="V346" s="208"/>
      <c r="W346" s="208"/>
      <c r="X346" s="208"/>
      <c r="Y346" s="208"/>
      <c r="Z346" s="208"/>
      <c r="AA346" s="208"/>
      <c r="AB346" s="208"/>
      <c r="AC346" s="208"/>
      <c r="AD346" s="208"/>
    </row>
    <row r="347" spans="2:30" s="15" customFormat="1" ht="18.75" customHeight="1" x14ac:dyDescent="0.25">
      <c r="B347" s="131"/>
      <c r="C347" s="133" t="s">
        <v>870</v>
      </c>
      <c r="D347" s="124" t="s">
        <v>871</v>
      </c>
      <c r="E347" s="50">
        <f>SUM(E348)</f>
        <v>1</v>
      </c>
      <c r="F347" s="132"/>
      <c r="G347" s="231" t="s">
        <v>458</v>
      </c>
      <c r="I347" s="93"/>
      <c r="M347" s="208"/>
      <c r="N347" s="208"/>
      <c r="O347" s="208"/>
      <c r="P347" s="208"/>
      <c r="Q347" s="208"/>
      <c r="R347" s="208"/>
      <c r="S347" s="208"/>
      <c r="T347" s="208"/>
      <c r="U347" s="208"/>
      <c r="V347" s="208"/>
      <c r="W347" s="208"/>
      <c r="X347" s="208"/>
      <c r="Y347" s="208"/>
      <c r="Z347" s="208"/>
      <c r="AA347" s="208"/>
      <c r="AB347" s="208"/>
      <c r="AC347" s="208"/>
      <c r="AD347" s="208"/>
    </row>
    <row r="348" spans="2:30" s="15" customFormat="1" ht="18.75" customHeight="1" x14ac:dyDescent="0.25">
      <c r="B348" s="131"/>
      <c r="C348" s="66" t="s">
        <v>872</v>
      </c>
      <c r="D348" s="11" t="s">
        <v>873</v>
      </c>
      <c r="E348" s="9">
        <v>1</v>
      </c>
      <c r="F348" s="132"/>
      <c r="G348" s="192" t="s">
        <v>459</v>
      </c>
      <c r="I348" s="93"/>
      <c r="M348" s="208"/>
      <c r="N348" s="208"/>
      <c r="O348" s="208"/>
      <c r="P348" s="208"/>
      <c r="Q348" s="208"/>
      <c r="R348" s="208"/>
      <c r="S348" s="208"/>
      <c r="T348" s="208"/>
      <c r="U348" s="208"/>
      <c r="V348" s="208"/>
      <c r="W348" s="208"/>
      <c r="X348" s="208"/>
      <c r="Y348" s="208"/>
      <c r="Z348" s="208"/>
      <c r="AA348" s="208"/>
      <c r="AB348" s="208"/>
      <c r="AC348" s="208"/>
      <c r="AD348" s="208"/>
    </row>
    <row r="349" spans="2:30" s="15" customFormat="1" ht="18.75" customHeight="1" x14ac:dyDescent="0.25">
      <c r="B349" s="220" t="s">
        <v>859</v>
      </c>
      <c r="C349" s="64" t="s">
        <v>874</v>
      </c>
      <c r="D349" s="67" t="s">
        <v>875</v>
      </c>
      <c r="E349" s="65">
        <f>SUM(E350:E352)</f>
        <v>3</v>
      </c>
      <c r="F349" s="132"/>
      <c r="G349" s="231" t="s">
        <v>458</v>
      </c>
      <c r="I349" s="93"/>
      <c r="M349" s="208"/>
      <c r="N349" s="208"/>
      <c r="O349" s="208"/>
      <c r="P349" s="208"/>
      <c r="Q349" s="208"/>
      <c r="R349" s="208"/>
      <c r="S349" s="208"/>
      <c r="T349" s="208"/>
      <c r="U349" s="208"/>
      <c r="V349" s="208"/>
      <c r="W349" s="208"/>
      <c r="X349" s="208"/>
      <c r="Y349" s="208"/>
      <c r="Z349" s="208"/>
      <c r="AA349" s="208"/>
      <c r="AB349" s="208"/>
      <c r="AC349" s="208"/>
      <c r="AD349" s="208"/>
    </row>
    <row r="350" spans="2:30" s="15" customFormat="1" ht="18.75" customHeight="1" x14ac:dyDescent="0.25">
      <c r="B350" s="131"/>
      <c r="C350" s="68" t="s">
        <v>876</v>
      </c>
      <c r="D350" s="69" t="s">
        <v>323</v>
      </c>
      <c r="E350" s="9">
        <v>1</v>
      </c>
      <c r="F350" s="132"/>
      <c r="G350" s="192" t="s">
        <v>459</v>
      </c>
      <c r="I350" s="93"/>
      <c r="M350" s="208"/>
      <c r="N350" s="208"/>
      <c r="O350" s="208"/>
      <c r="P350" s="208"/>
      <c r="Q350" s="208"/>
      <c r="R350" s="208"/>
      <c r="S350" s="208"/>
      <c r="T350" s="208"/>
      <c r="U350" s="208"/>
      <c r="V350" s="208"/>
      <c r="W350" s="208"/>
      <c r="X350" s="208"/>
      <c r="Y350" s="208"/>
      <c r="Z350" s="208"/>
      <c r="AA350" s="208"/>
      <c r="AB350" s="208"/>
      <c r="AC350" s="208"/>
      <c r="AD350" s="208"/>
    </row>
    <row r="351" spans="2:30" s="15" customFormat="1" ht="18.75" customHeight="1" x14ac:dyDescent="0.25">
      <c r="B351" s="131"/>
      <c r="C351" s="68" t="s">
        <v>877</v>
      </c>
      <c r="D351" s="70" t="s">
        <v>878</v>
      </c>
      <c r="E351" s="9">
        <v>1</v>
      </c>
      <c r="F351" s="125" t="s">
        <v>612</v>
      </c>
      <c r="G351" s="192" t="s">
        <v>459</v>
      </c>
      <c r="I351" s="93"/>
      <c r="M351" s="208"/>
      <c r="N351" s="208"/>
      <c r="O351" s="208"/>
      <c r="P351" s="208"/>
      <c r="Q351" s="208"/>
      <c r="R351" s="208"/>
      <c r="S351" s="208"/>
      <c r="T351" s="208"/>
      <c r="U351" s="208"/>
      <c r="V351" s="208"/>
      <c r="W351" s="208"/>
      <c r="X351" s="208"/>
      <c r="Y351" s="208"/>
      <c r="Z351" s="208"/>
      <c r="AA351" s="208"/>
      <c r="AB351" s="208"/>
      <c r="AC351" s="208"/>
      <c r="AD351" s="208"/>
    </row>
    <row r="352" spans="2:30" s="15" customFormat="1" ht="18.75" customHeight="1" x14ac:dyDescent="0.25">
      <c r="B352" s="131"/>
      <c r="C352" s="68" t="s">
        <v>879</v>
      </c>
      <c r="D352" s="66" t="s">
        <v>688</v>
      </c>
      <c r="E352" s="9">
        <v>1</v>
      </c>
      <c r="F352" s="132"/>
      <c r="G352" s="192" t="s">
        <v>459</v>
      </c>
      <c r="I352" s="93"/>
      <c r="M352" s="208"/>
      <c r="N352" s="208"/>
      <c r="O352" s="208"/>
      <c r="P352" s="208"/>
      <c r="Q352" s="208"/>
      <c r="R352" s="208"/>
      <c r="S352" s="208"/>
      <c r="T352" s="208"/>
      <c r="U352" s="208"/>
      <c r="V352" s="208"/>
      <c r="W352" s="208"/>
      <c r="X352" s="208"/>
      <c r="Y352" s="208"/>
      <c r="Z352" s="208"/>
      <c r="AA352" s="208"/>
      <c r="AB352" s="208"/>
      <c r="AC352" s="208"/>
      <c r="AD352" s="208"/>
    </row>
    <row r="353" spans="2:30" s="15" customFormat="1" ht="18.75" customHeight="1" x14ac:dyDescent="0.25">
      <c r="B353" s="220" t="s">
        <v>880</v>
      </c>
      <c r="C353" s="64" t="s">
        <v>881</v>
      </c>
      <c r="D353" s="64" t="s">
        <v>882</v>
      </c>
      <c r="E353" s="65">
        <f>+E354</f>
        <v>5</v>
      </c>
      <c r="F353" s="132"/>
      <c r="G353" s="231" t="s">
        <v>458</v>
      </c>
      <c r="I353" s="93"/>
      <c r="M353" s="208"/>
      <c r="N353" s="208"/>
      <c r="O353" s="208"/>
      <c r="P353" s="208"/>
      <c r="Q353" s="208"/>
      <c r="R353" s="208"/>
      <c r="S353" s="208"/>
      <c r="T353" s="208"/>
      <c r="U353" s="208"/>
      <c r="V353" s="208"/>
      <c r="W353" s="208"/>
      <c r="X353" s="208"/>
      <c r="Y353" s="208"/>
      <c r="Z353" s="208"/>
      <c r="AA353" s="208"/>
      <c r="AB353" s="208"/>
      <c r="AC353" s="208"/>
      <c r="AD353" s="208"/>
    </row>
    <row r="354" spans="2:30" s="15" customFormat="1" ht="18.75" customHeight="1" x14ac:dyDescent="0.25">
      <c r="B354" s="131"/>
      <c r="C354" s="133" t="s">
        <v>883</v>
      </c>
      <c r="D354" s="124" t="s">
        <v>606</v>
      </c>
      <c r="E354" s="50">
        <f>SUM(E355:E359)</f>
        <v>5</v>
      </c>
      <c r="F354" s="132"/>
      <c r="G354" s="231" t="s">
        <v>458</v>
      </c>
      <c r="I354" s="93"/>
      <c r="M354" s="208"/>
      <c r="N354" s="208"/>
      <c r="O354" s="208"/>
      <c r="P354" s="208"/>
      <c r="Q354" s="208"/>
      <c r="R354" s="208"/>
      <c r="S354" s="208"/>
      <c r="T354" s="208"/>
      <c r="U354" s="208"/>
      <c r="V354" s="208"/>
      <c r="W354" s="208"/>
      <c r="X354" s="208"/>
      <c r="Y354" s="208"/>
      <c r="Z354" s="208"/>
      <c r="AA354" s="208"/>
      <c r="AB354" s="208"/>
      <c r="AC354" s="208"/>
      <c r="AD354" s="208"/>
    </row>
    <row r="355" spans="2:30" s="15" customFormat="1" ht="18.75" customHeight="1" x14ac:dyDescent="0.25">
      <c r="B355" s="131"/>
      <c r="C355" s="66" t="s">
        <v>884</v>
      </c>
      <c r="D355" s="13" t="s">
        <v>355</v>
      </c>
      <c r="E355" s="9">
        <v>1</v>
      </c>
      <c r="F355" s="132"/>
      <c r="G355" s="192" t="s">
        <v>459</v>
      </c>
      <c r="I355" s="93"/>
      <c r="M355" s="208"/>
      <c r="N355" s="208"/>
      <c r="O355" s="208"/>
      <c r="P355" s="208"/>
      <c r="Q355" s="208"/>
      <c r="R355" s="208"/>
      <c r="S355" s="208"/>
      <c r="T355" s="208"/>
      <c r="U355" s="208"/>
      <c r="V355" s="208"/>
      <c r="W355" s="208"/>
      <c r="X355" s="208"/>
      <c r="Y355" s="208"/>
      <c r="Z355" s="208"/>
      <c r="AA355" s="208"/>
      <c r="AB355" s="208"/>
      <c r="AC355" s="208"/>
      <c r="AD355" s="208"/>
    </row>
    <row r="356" spans="2:30" s="22" customFormat="1" ht="18.75" customHeight="1" x14ac:dyDescent="0.25">
      <c r="B356" s="131"/>
      <c r="C356" s="66" t="s">
        <v>885</v>
      </c>
      <c r="D356" s="13" t="s">
        <v>607</v>
      </c>
      <c r="E356" s="9">
        <v>1</v>
      </c>
      <c r="F356" s="132"/>
      <c r="G356" s="192" t="s">
        <v>459</v>
      </c>
      <c r="I356" s="94"/>
      <c r="M356" s="209"/>
      <c r="N356" s="209"/>
      <c r="O356" s="209"/>
      <c r="P356" s="209"/>
      <c r="Q356" s="209"/>
      <c r="R356" s="209"/>
      <c r="S356" s="209"/>
      <c r="T356" s="209"/>
      <c r="U356" s="209"/>
      <c r="V356" s="209"/>
      <c r="W356" s="209"/>
      <c r="X356" s="209"/>
      <c r="Y356" s="209"/>
      <c r="Z356" s="209"/>
      <c r="AA356" s="209"/>
      <c r="AB356" s="209"/>
      <c r="AC356" s="209"/>
      <c r="AD356" s="209"/>
    </row>
    <row r="357" spans="2:30" s="15" customFormat="1" ht="18.75" customHeight="1" x14ac:dyDescent="0.25">
      <c r="B357" s="131"/>
      <c r="C357" s="66" t="s">
        <v>886</v>
      </c>
      <c r="D357" s="13" t="s">
        <v>714</v>
      </c>
      <c r="E357" s="9">
        <v>1</v>
      </c>
      <c r="F357" s="132"/>
      <c r="G357" s="192" t="s">
        <v>459</v>
      </c>
      <c r="I357" s="93"/>
      <c r="M357" s="208"/>
      <c r="N357" s="208"/>
      <c r="O357" s="208"/>
      <c r="P357" s="208"/>
      <c r="Q357" s="208"/>
      <c r="R357" s="208"/>
      <c r="S357" s="208"/>
      <c r="T357" s="208"/>
      <c r="U357" s="208"/>
      <c r="V357" s="208"/>
      <c r="W357" s="208"/>
      <c r="X357" s="208"/>
      <c r="Y357" s="208"/>
      <c r="Z357" s="208"/>
      <c r="AA357" s="208"/>
      <c r="AB357" s="208"/>
      <c r="AC357" s="208"/>
      <c r="AD357" s="208"/>
    </row>
    <row r="358" spans="2:30" s="15" customFormat="1" ht="18.75" customHeight="1" x14ac:dyDescent="0.25">
      <c r="B358" s="131"/>
      <c r="C358" s="66" t="s">
        <v>887</v>
      </c>
      <c r="D358" s="11" t="s">
        <v>687</v>
      </c>
      <c r="E358" s="9">
        <v>1</v>
      </c>
      <c r="F358" s="132"/>
      <c r="G358" s="192" t="s">
        <v>459</v>
      </c>
      <c r="I358" s="93"/>
      <c r="M358" s="208"/>
      <c r="N358" s="208"/>
      <c r="O358" s="208"/>
      <c r="P358" s="208"/>
      <c r="Q358" s="208"/>
      <c r="R358" s="208"/>
      <c r="S358" s="208"/>
      <c r="T358" s="208"/>
      <c r="U358" s="208"/>
      <c r="V358" s="208"/>
      <c r="W358" s="208"/>
      <c r="X358" s="208"/>
      <c r="Y358" s="208"/>
      <c r="Z358" s="208"/>
      <c r="AA358" s="208"/>
      <c r="AB358" s="208"/>
      <c r="AC358" s="208"/>
      <c r="AD358" s="208"/>
    </row>
    <row r="359" spans="2:30" s="15" customFormat="1" ht="18.75" customHeight="1" x14ac:dyDescent="0.25">
      <c r="B359" s="131"/>
      <c r="C359" s="66" t="s">
        <v>888</v>
      </c>
      <c r="D359" s="11" t="s">
        <v>855</v>
      </c>
      <c r="E359" s="9">
        <v>1</v>
      </c>
      <c r="F359" s="132"/>
      <c r="G359" s="192" t="s">
        <v>459</v>
      </c>
      <c r="I359" s="93"/>
      <c r="M359" s="208"/>
      <c r="N359" s="208"/>
      <c r="O359" s="208"/>
      <c r="P359" s="208"/>
      <c r="Q359" s="208"/>
      <c r="R359" s="208"/>
      <c r="S359" s="208"/>
      <c r="T359" s="208"/>
      <c r="U359" s="208"/>
      <c r="V359" s="208"/>
      <c r="W359" s="208"/>
      <c r="X359" s="208"/>
      <c r="Y359" s="208"/>
      <c r="Z359" s="208"/>
      <c r="AA359" s="208"/>
      <c r="AB359" s="208"/>
      <c r="AC359" s="208"/>
      <c r="AD359" s="208"/>
    </row>
    <row r="360" spans="2:30" s="15" customFormat="1" ht="18.75" customHeight="1" x14ac:dyDescent="0.25">
      <c r="B360" s="220" t="s">
        <v>880</v>
      </c>
      <c r="C360" s="64" t="s">
        <v>889</v>
      </c>
      <c r="D360" s="67" t="s">
        <v>890</v>
      </c>
      <c r="E360" s="65">
        <f>SUM(E361:E367)</f>
        <v>7</v>
      </c>
      <c r="F360" s="132"/>
      <c r="G360" s="231" t="s">
        <v>458</v>
      </c>
      <c r="I360" s="93"/>
      <c r="M360" s="208"/>
      <c r="N360" s="208"/>
      <c r="O360" s="208"/>
      <c r="P360" s="208"/>
      <c r="Q360" s="208"/>
      <c r="R360" s="208"/>
      <c r="S360" s="208"/>
      <c r="T360" s="208"/>
      <c r="U360" s="208"/>
      <c r="V360" s="208"/>
      <c r="W360" s="208"/>
      <c r="X360" s="208"/>
      <c r="Y360" s="208"/>
      <c r="Z360" s="208"/>
      <c r="AA360" s="208"/>
      <c r="AB360" s="208"/>
      <c r="AC360" s="208"/>
      <c r="AD360" s="208"/>
    </row>
    <row r="361" spans="2:30" s="15" customFormat="1" ht="18.75" customHeight="1" x14ac:dyDescent="0.25">
      <c r="B361" s="131"/>
      <c r="C361" s="66" t="s">
        <v>891</v>
      </c>
      <c r="D361" s="70" t="s">
        <v>613</v>
      </c>
      <c r="E361" s="9">
        <v>1</v>
      </c>
      <c r="F361" s="125"/>
      <c r="G361" s="192" t="s">
        <v>459</v>
      </c>
      <c r="I361" s="93"/>
      <c r="M361" s="208"/>
      <c r="N361" s="208"/>
      <c r="O361" s="208"/>
      <c r="P361" s="208"/>
      <c r="Q361" s="208"/>
      <c r="R361" s="208"/>
      <c r="S361" s="208"/>
      <c r="T361" s="208"/>
      <c r="U361" s="208"/>
      <c r="V361" s="208"/>
      <c r="W361" s="208"/>
      <c r="X361" s="208"/>
      <c r="Y361" s="208"/>
      <c r="Z361" s="208"/>
      <c r="AA361" s="208"/>
      <c r="AB361" s="208"/>
      <c r="AC361" s="208"/>
      <c r="AD361" s="208"/>
    </row>
    <row r="362" spans="2:30" s="15" customFormat="1" ht="18.75" customHeight="1" x14ac:dyDescent="0.25">
      <c r="B362" s="131"/>
      <c r="C362" s="66" t="s">
        <v>892</v>
      </c>
      <c r="D362" s="66" t="s">
        <v>687</v>
      </c>
      <c r="E362" s="9">
        <v>1</v>
      </c>
      <c r="F362" s="132"/>
      <c r="G362" s="192" t="s">
        <v>459</v>
      </c>
      <c r="I362" s="93"/>
      <c r="M362" s="208"/>
      <c r="N362" s="208"/>
      <c r="O362" s="208"/>
      <c r="P362" s="208"/>
      <c r="Q362" s="208"/>
      <c r="R362" s="208"/>
      <c r="S362" s="208"/>
      <c r="T362" s="208"/>
      <c r="U362" s="208"/>
      <c r="V362" s="208"/>
      <c r="W362" s="208"/>
      <c r="X362" s="208"/>
      <c r="Y362" s="208"/>
      <c r="Z362" s="208"/>
      <c r="AA362" s="208"/>
      <c r="AB362" s="208"/>
      <c r="AC362" s="208"/>
      <c r="AD362" s="208"/>
    </row>
    <row r="363" spans="2:30" s="15" customFormat="1" ht="18.75" customHeight="1" x14ac:dyDescent="0.25">
      <c r="B363" s="131"/>
      <c r="C363" s="66" t="s">
        <v>893</v>
      </c>
      <c r="D363" s="22" t="s">
        <v>515</v>
      </c>
      <c r="E363" s="9">
        <v>1</v>
      </c>
      <c r="F363" s="132"/>
      <c r="G363" s="192" t="s">
        <v>459</v>
      </c>
      <c r="I363" s="93"/>
      <c r="M363" s="208"/>
      <c r="N363" s="208"/>
      <c r="O363" s="208"/>
      <c r="P363" s="208"/>
      <c r="Q363" s="208"/>
      <c r="R363" s="208"/>
      <c r="S363" s="208"/>
      <c r="T363" s="208"/>
      <c r="U363" s="208"/>
      <c r="V363" s="208"/>
      <c r="W363" s="208"/>
      <c r="X363" s="208"/>
      <c r="Y363" s="208"/>
      <c r="Z363" s="208"/>
      <c r="AA363" s="208"/>
      <c r="AB363" s="208"/>
      <c r="AC363" s="208"/>
      <c r="AD363" s="208"/>
    </row>
    <row r="364" spans="2:30" s="15" customFormat="1" ht="18.75" customHeight="1" x14ac:dyDescent="0.25">
      <c r="B364" s="131"/>
      <c r="C364" s="66" t="s">
        <v>894</v>
      </c>
      <c r="D364" s="22" t="s">
        <v>516</v>
      </c>
      <c r="E364" s="9">
        <v>1</v>
      </c>
      <c r="F364" s="132"/>
      <c r="G364" s="192" t="s">
        <v>459</v>
      </c>
      <c r="I364" s="93"/>
      <c r="M364" s="208"/>
      <c r="N364" s="208"/>
      <c r="O364" s="208"/>
      <c r="P364" s="208"/>
      <c r="Q364" s="208"/>
      <c r="R364" s="208"/>
      <c r="S364" s="208"/>
      <c r="T364" s="208"/>
      <c r="U364" s="208"/>
      <c r="V364" s="208"/>
      <c r="W364" s="208"/>
      <c r="X364" s="208"/>
      <c r="Y364" s="208"/>
      <c r="Z364" s="208"/>
      <c r="AA364" s="208"/>
      <c r="AB364" s="208"/>
      <c r="AC364" s="208"/>
      <c r="AD364" s="208"/>
    </row>
    <row r="365" spans="2:30" s="15" customFormat="1" ht="18.75" customHeight="1" x14ac:dyDescent="0.25">
      <c r="B365" s="131"/>
      <c r="C365" s="66" t="s">
        <v>895</v>
      </c>
      <c r="D365" s="22" t="s">
        <v>192</v>
      </c>
      <c r="E365" s="9">
        <v>1</v>
      </c>
      <c r="F365" s="132"/>
      <c r="G365" s="192" t="s">
        <v>459</v>
      </c>
      <c r="I365" s="93"/>
      <c r="M365" s="208"/>
      <c r="N365" s="208"/>
      <c r="O365" s="208"/>
      <c r="P365" s="208"/>
      <c r="Q365" s="208"/>
      <c r="R365" s="208"/>
      <c r="S365" s="208"/>
      <c r="T365" s="208"/>
      <c r="U365" s="208"/>
      <c r="V365" s="208"/>
      <c r="W365" s="208"/>
      <c r="X365" s="208"/>
      <c r="Y365" s="208"/>
      <c r="Z365" s="208"/>
      <c r="AA365" s="208"/>
      <c r="AB365" s="208"/>
      <c r="AC365" s="208"/>
      <c r="AD365" s="208"/>
    </row>
    <row r="366" spans="2:30" s="15" customFormat="1" ht="18.75" customHeight="1" x14ac:dyDescent="0.25">
      <c r="B366" s="131"/>
      <c r="C366" s="66" t="s">
        <v>896</v>
      </c>
      <c r="D366" s="22" t="s">
        <v>194</v>
      </c>
      <c r="E366" s="9">
        <v>1</v>
      </c>
      <c r="F366" s="132"/>
      <c r="G366" s="192" t="s">
        <v>459</v>
      </c>
      <c r="I366" s="93"/>
      <c r="M366" s="208"/>
      <c r="N366" s="208"/>
      <c r="O366" s="208"/>
      <c r="P366" s="208"/>
      <c r="Q366" s="208"/>
      <c r="R366" s="208"/>
      <c r="S366" s="208"/>
      <c r="T366" s="208"/>
      <c r="U366" s="208"/>
      <c r="V366" s="208"/>
      <c r="W366" s="208"/>
      <c r="X366" s="208"/>
      <c r="Y366" s="208"/>
      <c r="Z366" s="208"/>
      <c r="AA366" s="208"/>
      <c r="AB366" s="208"/>
      <c r="AC366" s="208"/>
      <c r="AD366" s="208"/>
    </row>
    <row r="367" spans="2:30" s="15" customFormat="1" ht="18.75" customHeight="1" x14ac:dyDescent="0.25">
      <c r="B367" s="131"/>
      <c r="C367" s="66" t="s">
        <v>897</v>
      </c>
      <c r="D367" s="22" t="s">
        <v>196</v>
      </c>
      <c r="E367" s="9">
        <v>1</v>
      </c>
      <c r="F367" s="132"/>
      <c r="G367" s="192" t="s">
        <v>459</v>
      </c>
      <c r="I367" s="93"/>
      <c r="M367" s="208"/>
      <c r="N367" s="208"/>
      <c r="O367" s="208"/>
      <c r="P367" s="208"/>
      <c r="Q367" s="208"/>
      <c r="R367" s="208"/>
      <c r="S367" s="208"/>
      <c r="T367" s="208"/>
      <c r="U367" s="208"/>
      <c r="V367" s="208"/>
      <c r="W367" s="208"/>
      <c r="X367" s="208"/>
      <c r="Y367" s="208"/>
      <c r="Z367" s="208"/>
      <c r="AA367" s="208"/>
      <c r="AB367" s="208"/>
      <c r="AC367" s="208"/>
      <c r="AD367" s="208"/>
    </row>
    <row r="368" spans="2:30" s="15" customFormat="1" ht="18.75" customHeight="1" x14ac:dyDescent="0.25">
      <c r="B368" s="220" t="s">
        <v>880</v>
      </c>
      <c r="C368" s="64" t="s">
        <v>898</v>
      </c>
      <c r="D368" s="67" t="s">
        <v>899</v>
      </c>
      <c r="E368" s="65">
        <f>SUM(E369:E370)</f>
        <v>2</v>
      </c>
      <c r="F368" s="132"/>
      <c r="G368" s="231" t="s">
        <v>458</v>
      </c>
      <c r="I368" s="93"/>
      <c r="M368" s="208"/>
      <c r="N368" s="208"/>
      <c r="O368" s="208"/>
      <c r="P368" s="208"/>
      <c r="Q368" s="208"/>
      <c r="R368" s="208"/>
      <c r="S368" s="208"/>
      <c r="T368" s="208"/>
      <c r="U368" s="208"/>
      <c r="V368" s="208"/>
      <c r="W368" s="208"/>
      <c r="X368" s="208"/>
      <c r="Y368" s="208"/>
      <c r="Z368" s="208"/>
      <c r="AA368" s="208"/>
      <c r="AB368" s="208"/>
      <c r="AC368" s="208"/>
      <c r="AD368" s="208"/>
    </row>
    <row r="369" spans="1:30" s="15" customFormat="1" ht="18.75" customHeight="1" x14ac:dyDescent="0.25">
      <c r="B369" s="131"/>
      <c r="C369" s="66" t="s">
        <v>900</v>
      </c>
      <c r="D369" s="11" t="s">
        <v>355</v>
      </c>
      <c r="E369" s="9">
        <v>1</v>
      </c>
      <c r="F369" s="132"/>
      <c r="G369" s="192" t="s">
        <v>459</v>
      </c>
      <c r="I369" s="93"/>
      <c r="M369" s="208"/>
      <c r="N369" s="208"/>
      <c r="O369" s="208"/>
      <c r="P369" s="208"/>
      <c r="Q369" s="208"/>
      <c r="R369" s="208"/>
      <c r="S369" s="208"/>
      <c r="T369" s="208"/>
      <c r="U369" s="208"/>
      <c r="V369" s="208"/>
      <c r="W369" s="208"/>
      <c r="X369" s="208"/>
      <c r="Y369" s="208"/>
      <c r="Z369" s="208"/>
      <c r="AA369" s="208"/>
      <c r="AB369" s="208"/>
      <c r="AC369" s="208"/>
      <c r="AD369" s="208"/>
    </row>
    <row r="370" spans="1:30" s="15" customFormat="1" ht="18.75" customHeight="1" x14ac:dyDescent="0.25">
      <c r="B370" s="131"/>
      <c r="C370" s="66" t="s">
        <v>901</v>
      </c>
      <c r="D370" s="11" t="s">
        <v>607</v>
      </c>
      <c r="E370" s="9">
        <v>1</v>
      </c>
      <c r="F370" s="132"/>
      <c r="G370" s="192" t="s">
        <v>459</v>
      </c>
      <c r="I370" s="93"/>
      <c r="M370" s="208"/>
      <c r="N370" s="208"/>
      <c r="O370" s="208"/>
      <c r="P370" s="208"/>
      <c r="Q370" s="208"/>
      <c r="R370" s="208"/>
      <c r="S370" s="208"/>
      <c r="T370" s="208"/>
      <c r="U370" s="208"/>
      <c r="V370" s="208"/>
      <c r="W370" s="208"/>
      <c r="X370" s="208"/>
      <c r="Y370" s="208"/>
      <c r="Z370" s="208"/>
      <c r="AA370" s="208"/>
      <c r="AB370" s="208"/>
      <c r="AC370" s="208"/>
      <c r="AD370" s="208"/>
    </row>
    <row r="371" spans="1:30" s="15" customFormat="1" ht="22.5" customHeight="1" x14ac:dyDescent="0.25">
      <c r="A371" s="134" t="s">
        <v>947</v>
      </c>
      <c r="B371" s="218">
        <v>71</v>
      </c>
      <c r="C371" s="107" t="s">
        <v>391</v>
      </c>
      <c r="D371" s="108" t="s">
        <v>392</v>
      </c>
      <c r="E371" s="55">
        <f>+E372+E376+E378+E382+E404+E408+E410</f>
        <v>0</v>
      </c>
      <c r="F371" s="464" t="s">
        <v>954</v>
      </c>
      <c r="G371" s="231" t="s">
        <v>458</v>
      </c>
      <c r="H371" s="75">
        <v>421</v>
      </c>
      <c r="I371" s="84" t="s">
        <v>668</v>
      </c>
      <c r="J371" s="21">
        <f>+E371</f>
        <v>0</v>
      </c>
      <c r="K371" s="2" t="s">
        <v>997</v>
      </c>
      <c r="L371" s="24" t="s">
        <v>664</v>
      </c>
      <c r="M371" s="207"/>
      <c r="N371" s="208"/>
      <c r="O371" s="208"/>
      <c r="P371" s="208"/>
      <c r="Q371" s="208"/>
      <c r="R371" s="208"/>
      <c r="S371" s="208"/>
      <c r="T371" s="208"/>
      <c r="U371" s="208"/>
      <c r="V371" s="208"/>
      <c r="W371" s="208"/>
      <c r="X371" s="208"/>
      <c r="Y371" s="208"/>
      <c r="Z371" s="208"/>
      <c r="AA371" s="208"/>
      <c r="AB371" s="208"/>
      <c r="AC371" s="208"/>
      <c r="AD371" s="208"/>
    </row>
    <row r="372" spans="1:30" s="15" customFormat="1" ht="22.5" customHeight="1" x14ac:dyDescent="0.25">
      <c r="A372" s="134" t="s">
        <v>947</v>
      </c>
      <c r="B372" s="221" t="s">
        <v>902</v>
      </c>
      <c r="C372" s="135" t="s">
        <v>903</v>
      </c>
      <c r="D372" s="136" t="s">
        <v>904</v>
      </c>
      <c r="E372" s="137">
        <f>SUM(E373:E375)</f>
        <v>0</v>
      </c>
      <c r="F372" s="464"/>
      <c r="G372" s="231" t="s">
        <v>458</v>
      </c>
      <c r="I372" s="88"/>
      <c r="J372" s="22"/>
      <c r="M372" s="208"/>
      <c r="N372" s="208"/>
      <c r="O372" s="208"/>
      <c r="P372" s="208"/>
      <c r="Q372" s="208"/>
      <c r="R372" s="208"/>
      <c r="S372" s="208"/>
      <c r="T372" s="208"/>
      <c r="U372" s="208"/>
      <c r="V372" s="208"/>
      <c r="W372" s="208"/>
      <c r="X372" s="208"/>
      <c r="Y372" s="208"/>
      <c r="Z372" s="208"/>
      <c r="AA372" s="208"/>
      <c r="AB372" s="208"/>
      <c r="AC372" s="208"/>
      <c r="AD372" s="208"/>
    </row>
    <row r="373" spans="1:30" s="15" customFormat="1" ht="18.75" customHeight="1" x14ac:dyDescent="0.25">
      <c r="A373" s="134" t="s">
        <v>947</v>
      </c>
      <c r="B373" s="2"/>
      <c r="C373" s="135" t="s">
        <v>905</v>
      </c>
      <c r="D373" s="54" t="s">
        <v>763</v>
      </c>
      <c r="E373" s="261">
        <v>0</v>
      </c>
      <c r="F373" s="106"/>
      <c r="G373" s="192" t="s">
        <v>459</v>
      </c>
      <c r="I373" s="93"/>
      <c r="M373" s="208"/>
      <c r="N373" s="208"/>
      <c r="O373" s="208"/>
      <c r="P373" s="208"/>
      <c r="Q373" s="208"/>
      <c r="R373" s="208"/>
      <c r="S373" s="208"/>
      <c r="T373" s="208"/>
      <c r="U373" s="208"/>
      <c r="V373" s="208"/>
      <c r="W373" s="208"/>
      <c r="X373" s="208"/>
      <c r="Y373" s="208"/>
      <c r="Z373" s="208"/>
      <c r="AA373" s="208"/>
      <c r="AB373" s="208"/>
      <c r="AC373" s="208"/>
      <c r="AD373" s="208"/>
    </row>
    <row r="374" spans="1:30" s="15" customFormat="1" ht="18.75" customHeight="1" x14ac:dyDescent="0.25">
      <c r="A374" s="134" t="s">
        <v>947</v>
      </c>
      <c r="B374" s="2"/>
      <c r="C374" s="135" t="s">
        <v>906</v>
      </c>
      <c r="D374" s="54" t="s">
        <v>764</v>
      </c>
      <c r="E374" s="261">
        <v>0</v>
      </c>
      <c r="F374" s="106"/>
      <c r="G374" s="192" t="s">
        <v>459</v>
      </c>
      <c r="I374" s="93"/>
      <c r="M374" s="208"/>
      <c r="N374" s="208"/>
      <c r="O374" s="208"/>
      <c r="P374" s="208"/>
      <c r="Q374" s="208"/>
      <c r="R374" s="208"/>
      <c r="S374" s="208"/>
      <c r="T374" s="208"/>
      <c r="U374" s="208"/>
      <c r="V374" s="208"/>
      <c r="W374" s="208"/>
      <c r="X374" s="208"/>
      <c r="Y374" s="208"/>
      <c r="Z374" s="208"/>
      <c r="AA374" s="208"/>
      <c r="AB374" s="208"/>
      <c r="AC374" s="208"/>
      <c r="AD374" s="208"/>
    </row>
    <row r="375" spans="1:30" s="15" customFormat="1" ht="18.75" customHeight="1" x14ac:dyDescent="0.25">
      <c r="A375" s="134" t="s">
        <v>947</v>
      </c>
      <c r="B375" s="2"/>
      <c r="C375" s="135" t="s">
        <v>907</v>
      </c>
      <c r="D375" s="54" t="s">
        <v>765</v>
      </c>
      <c r="E375" s="261">
        <v>0</v>
      </c>
      <c r="F375" s="106"/>
      <c r="G375" s="192" t="s">
        <v>459</v>
      </c>
      <c r="I375" s="93"/>
      <c r="M375" s="208"/>
      <c r="N375" s="208"/>
      <c r="O375" s="208"/>
      <c r="P375" s="208"/>
      <c r="Q375" s="208"/>
      <c r="R375" s="208"/>
      <c r="S375" s="208"/>
      <c r="T375" s="208"/>
      <c r="U375" s="208"/>
      <c r="V375" s="208"/>
      <c r="W375" s="208"/>
      <c r="X375" s="208"/>
      <c r="Y375" s="208"/>
      <c r="Z375" s="208"/>
      <c r="AA375" s="208"/>
      <c r="AB375" s="208"/>
      <c r="AC375" s="208"/>
      <c r="AD375" s="208"/>
    </row>
    <row r="376" spans="1:30" s="15" customFormat="1" ht="18.75" customHeight="1" x14ac:dyDescent="0.25">
      <c r="A376" s="134" t="s">
        <v>947</v>
      </c>
      <c r="B376" s="221" t="s">
        <v>902</v>
      </c>
      <c r="C376" s="135" t="s">
        <v>908</v>
      </c>
      <c r="D376" s="136" t="s">
        <v>909</v>
      </c>
      <c r="E376" s="137">
        <f>SUM(E377)</f>
        <v>0</v>
      </c>
      <c r="F376" s="106"/>
      <c r="G376" s="231" t="s">
        <v>458</v>
      </c>
      <c r="I376" s="93"/>
      <c r="M376" s="208"/>
      <c r="N376" s="208"/>
      <c r="O376" s="208"/>
      <c r="P376" s="208"/>
      <c r="Q376" s="208"/>
      <c r="R376" s="208"/>
      <c r="S376" s="208"/>
      <c r="T376" s="208"/>
      <c r="U376" s="208"/>
      <c r="V376" s="208"/>
      <c r="W376" s="208"/>
      <c r="X376" s="208"/>
      <c r="Y376" s="208"/>
      <c r="Z376" s="208"/>
      <c r="AA376" s="208"/>
      <c r="AB376" s="208"/>
      <c r="AC376" s="208"/>
      <c r="AD376" s="208"/>
    </row>
    <row r="377" spans="1:30" s="15" customFormat="1" ht="18.75" customHeight="1" x14ac:dyDescent="0.25">
      <c r="A377" s="134" t="s">
        <v>947</v>
      </c>
      <c r="B377" s="2"/>
      <c r="C377" s="135" t="s">
        <v>910</v>
      </c>
      <c r="D377" s="54" t="s">
        <v>765</v>
      </c>
      <c r="E377" s="261">
        <v>0</v>
      </c>
      <c r="F377" s="106"/>
      <c r="G377" s="192" t="s">
        <v>459</v>
      </c>
      <c r="I377" s="93"/>
      <c r="M377" s="208"/>
      <c r="N377" s="208"/>
      <c r="O377" s="208"/>
      <c r="P377" s="208"/>
      <c r="Q377" s="208"/>
      <c r="R377" s="208"/>
      <c r="S377" s="208"/>
      <c r="T377" s="208"/>
      <c r="U377" s="208"/>
      <c r="V377" s="208"/>
      <c r="W377" s="208"/>
      <c r="X377" s="208"/>
      <c r="Y377" s="208"/>
      <c r="Z377" s="208"/>
      <c r="AA377" s="208"/>
      <c r="AB377" s="208"/>
      <c r="AC377" s="208"/>
      <c r="AD377" s="208"/>
    </row>
    <row r="378" spans="1:30" s="15" customFormat="1" ht="18.75" customHeight="1" x14ac:dyDescent="0.25">
      <c r="A378" s="134" t="s">
        <v>947</v>
      </c>
      <c r="B378" s="221" t="s">
        <v>902</v>
      </c>
      <c r="C378" s="135" t="s">
        <v>911</v>
      </c>
      <c r="D378" s="136" t="s">
        <v>912</v>
      </c>
      <c r="E378" s="137">
        <f>SUM(E379:E381)</f>
        <v>0</v>
      </c>
      <c r="F378" s="106"/>
      <c r="G378" s="231" t="s">
        <v>458</v>
      </c>
      <c r="I378" s="93"/>
      <c r="M378" s="208"/>
      <c r="N378" s="208"/>
      <c r="O378" s="208"/>
      <c r="P378" s="208"/>
      <c r="Q378" s="208"/>
      <c r="R378" s="208"/>
      <c r="S378" s="208"/>
      <c r="T378" s="208"/>
      <c r="U378" s="208"/>
      <c r="V378" s="208"/>
      <c r="W378" s="208"/>
      <c r="X378" s="208"/>
      <c r="Y378" s="208"/>
      <c r="Z378" s="208"/>
      <c r="AA378" s="208"/>
      <c r="AB378" s="208"/>
      <c r="AC378" s="208"/>
      <c r="AD378" s="208"/>
    </row>
    <row r="379" spans="1:30" s="15" customFormat="1" ht="18.75" customHeight="1" x14ac:dyDescent="0.25">
      <c r="A379" s="134" t="s">
        <v>947</v>
      </c>
      <c r="B379" s="2"/>
      <c r="C379" s="135" t="s">
        <v>913</v>
      </c>
      <c r="D379" s="54" t="s">
        <v>784</v>
      </c>
      <c r="E379" s="261">
        <v>0</v>
      </c>
      <c r="F379" s="106"/>
      <c r="G379" s="192" t="s">
        <v>459</v>
      </c>
      <c r="I379" s="93"/>
      <c r="M379" s="208"/>
      <c r="N379" s="208"/>
      <c r="O379" s="208"/>
      <c r="P379" s="208"/>
      <c r="Q379" s="208"/>
      <c r="R379" s="208"/>
      <c r="S379" s="208"/>
      <c r="T379" s="208"/>
      <c r="U379" s="208"/>
      <c r="V379" s="208"/>
      <c r="W379" s="208"/>
      <c r="X379" s="208"/>
      <c r="Y379" s="208"/>
      <c r="Z379" s="208"/>
      <c r="AA379" s="208"/>
      <c r="AB379" s="208"/>
      <c r="AC379" s="208"/>
      <c r="AD379" s="208"/>
    </row>
    <row r="380" spans="1:30" s="15" customFormat="1" ht="18.75" customHeight="1" x14ac:dyDescent="0.25">
      <c r="A380" s="134" t="s">
        <v>947</v>
      </c>
      <c r="B380" s="2"/>
      <c r="C380" s="135" t="s">
        <v>914</v>
      </c>
      <c r="D380" s="138" t="s">
        <v>785</v>
      </c>
      <c r="E380" s="261">
        <v>0</v>
      </c>
      <c r="F380" s="106"/>
      <c r="G380" s="192" t="s">
        <v>459</v>
      </c>
      <c r="I380" s="93"/>
      <c r="M380" s="208"/>
      <c r="N380" s="208"/>
      <c r="O380" s="208"/>
      <c r="P380" s="208"/>
      <c r="Q380" s="208"/>
      <c r="R380" s="208"/>
      <c r="S380" s="208"/>
      <c r="T380" s="208"/>
      <c r="U380" s="208"/>
      <c r="V380" s="208"/>
      <c r="W380" s="208"/>
      <c r="X380" s="208"/>
      <c r="Y380" s="208"/>
      <c r="Z380" s="208"/>
      <c r="AA380" s="208"/>
      <c r="AB380" s="208"/>
      <c r="AC380" s="208"/>
      <c r="AD380" s="208"/>
    </row>
    <row r="381" spans="1:30" s="15" customFormat="1" ht="18.75" customHeight="1" x14ac:dyDescent="0.25">
      <c r="A381" s="134" t="s">
        <v>947</v>
      </c>
      <c r="B381" s="2"/>
      <c r="C381" s="135" t="s">
        <v>999</v>
      </c>
      <c r="D381" s="138" t="s">
        <v>1000</v>
      </c>
      <c r="E381" s="261">
        <v>0</v>
      </c>
      <c r="F381" s="106"/>
      <c r="G381" s="192" t="s">
        <v>459</v>
      </c>
      <c r="I381" s="93"/>
      <c r="M381" s="208"/>
      <c r="N381" s="208"/>
      <c r="O381" s="208"/>
      <c r="P381" s="208"/>
      <c r="Q381" s="208"/>
      <c r="R381" s="208"/>
      <c r="S381" s="208"/>
      <c r="T381" s="208"/>
      <c r="U381" s="208"/>
      <c r="V381" s="208"/>
      <c r="W381" s="208"/>
      <c r="X381" s="208"/>
      <c r="Y381" s="208"/>
      <c r="Z381" s="208"/>
      <c r="AA381" s="208"/>
      <c r="AB381" s="208"/>
      <c r="AC381" s="208"/>
      <c r="AD381" s="208"/>
    </row>
    <row r="382" spans="1:30" s="15" customFormat="1" ht="18.75" customHeight="1" x14ac:dyDescent="0.25">
      <c r="A382" s="134" t="s">
        <v>947</v>
      </c>
      <c r="B382" s="221" t="s">
        <v>915</v>
      </c>
      <c r="C382" s="135" t="s">
        <v>916</v>
      </c>
      <c r="D382" s="136" t="s">
        <v>917</v>
      </c>
      <c r="E382" s="137">
        <f>SUM(E383:E403)</f>
        <v>0</v>
      </c>
      <c r="F382" s="106"/>
      <c r="G382" s="231" t="s">
        <v>458</v>
      </c>
      <c r="I382" s="93"/>
      <c r="M382" s="208"/>
      <c r="N382" s="208"/>
      <c r="O382" s="208"/>
      <c r="P382" s="208"/>
      <c r="Q382" s="208"/>
      <c r="R382" s="208"/>
      <c r="S382" s="208"/>
      <c r="T382" s="208"/>
      <c r="U382" s="208"/>
      <c r="V382" s="208"/>
      <c r="W382" s="208"/>
      <c r="X382" s="208"/>
      <c r="Y382" s="208"/>
      <c r="Z382" s="208"/>
      <c r="AA382" s="208"/>
      <c r="AB382" s="208"/>
      <c r="AC382" s="208"/>
      <c r="AD382" s="208"/>
    </row>
    <row r="383" spans="1:30" s="15" customFormat="1" ht="18.75" customHeight="1" x14ac:dyDescent="0.25">
      <c r="A383" s="134" t="s">
        <v>947</v>
      </c>
      <c r="B383" s="2"/>
      <c r="C383" s="135" t="s">
        <v>918</v>
      </c>
      <c r="D383" s="54" t="s">
        <v>393</v>
      </c>
      <c r="E383" s="261">
        <v>0</v>
      </c>
      <c r="F383" s="106"/>
      <c r="G383" s="192" t="s">
        <v>459</v>
      </c>
      <c r="I383" s="93"/>
      <c r="M383" s="208"/>
      <c r="N383" s="208"/>
      <c r="O383" s="208"/>
      <c r="P383" s="208"/>
      <c r="Q383" s="208"/>
      <c r="R383" s="208"/>
      <c r="S383" s="208"/>
      <c r="T383" s="208"/>
      <c r="U383" s="208"/>
      <c r="V383" s="208"/>
      <c r="W383" s="208"/>
      <c r="X383" s="208"/>
      <c r="Y383" s="208"/>
      <c r="Z383" s="208"/>
      <c r="AA383" s="208"/>
      <c r="AB383" s="208"/>
      <c r="AC383" s="208"/>
      <c r="AD383" s="208"/>
    </row>
    <row r="384" spans="1:30" s="15" customFormat="1" ht="18.75" customHeight="1" x14ac:dyDescent="0.25">
      <c r="A384" s="134" t="s">
        <v>947</v>
      </c>
      <c r="B384" s="2"/>
      <c r="C384" s="135" t="s">
        <v>919</v>
      </c>
      <c r="D384" s="54" t="s">
        <v>394</v>
      </c>
      <c r="E384" s="261">
        <v>0</v>
      </c>
      <c r="F384" s="106"/>
      <c r="G384" s="192" t="s">
        <v>459</v>
      </c>
      <c r="I384" s="93"/>
      <c r="M384" s="208"/>
      <c r="N384" s="208"/>
      <c r="O384" s="208"/>
      <c r="P384" s="208"/>
      <c r="Q384" s="208"/>
      <c r="R384" s="208"/>
      <c r="S384" s="208"/>
      <c r="T384" s="208"/>
      <c r="U384" s="208"/>
      <c r="V384" s="208"/>
      <c r="W384" s="208"/>
      <c r="X384" s="208"/>
      <c r="Y384" s="208"/>
      <c r="Z384" s="208"/>
      <c r="AA384" s="208"/>
      <c r="AB384" s="208"/>
      <c r="AC384" s="208"/>
      <c r="AD384" s="208"/>
    </row>
    <row r="385" spans="1:30" s="15" customFormat="1" ht="18.75" customHeight="1" x14ac:dyDescent="0.25">
      <c r="A385" s="134" t="s">
        <v>947</v>
      </c>
      <c r="B385" s="2"/>
      <c r="C385" s="135" t="s">
        <v>920</v>
      </c>
      <c r="D385" s="54" t="s">
        <v>762</v>
      </c>
      <c r="E385" s="261">
        <v>0</v>
      </c>
      <c r="F385" s="106"/>
      <c r="G385" s="192" t="s">
        <v>459</v>
      </c>
      <c r="I385" s="93"/>
      <c r="M385" s="208"/>
      <c r="N385" s="208"/>
      <c r="O385" s="208"/>
      <c r="P385" s="208"/>
      <c r="Q385" s="208"/>
      <c r="R385" s="208"/>
      <c r="S385" s="208"/>
      <c r="T385" s="208"/>
      <c r="U385" s="208"/>
      <c r="V385" s="208"/>
      <c r="W385" s="208"/>
      <c r="X385" s="208"/>
      <c r="Y385" s="208"/>
      <c r="Z385" s="208"/>
      <c r="AA385" s="208"/>
      <c r="AB385" s="208"/>
      <c r="AC385" s="208"/>
      <c r="AD385" s="208"/>
    </row>
    <row r="386" spans="1:30" s="15" customFormat="1" ht="18.75" customHeight="1" x14ac:dyDescent="0.25">
      <c r="A386" s="134" t="s">
        <v>947</v>
      </c>
      <c r="B386" s="2"/>
      <c r="C386" s="135" t="s">
        <v>921</v>
      </c>
      <c r="D386" s="54" t="s">
        <v>766</v>
      </c>
      <c r="E386" s="261">
        <v>0</v>
      </c>
      <c r="F386" s="106"/>
      <c r="G386" s="192" t="s">
        <v>459</v>
      </c>
      <c r="I386" s="93"/>
      <c r="M386" s="208"/>
      <c r="N386" s="208"/>
      <c r="O386" s="208"/>
      <c r="P386" s="208"/>
      <c r="Q386" s="208"/>
      <c r="R386" s="208"/>
      <c r="S386" s="208"/>
      <c r="T386" s="208"/>
      <c r="U386" s="208"/>
      <c r="V386" s="208"/>
      <c r="W386" s="208"/>
      <c r="X386" s="208"/>
      <c r="Y386" s="208"/>
      <c r="Z386" s="208"/>
      <c r="AA386" s="208"/>
      <c r="AB386" s="208"/>
      <c r="AC386" s="208"/>
      <c r="AD386" s="208"/>
    </row>
    <row r="387" spans="1:30" s="15" customFormat="1" ht="18.75" customHeight="1" x14ac:dyDescent="0.25">
      <c r="A387" s="134" t="s">
        <v>947</v>
      </c>
      <c r="B387" s="2"/>
      <c r="C387" s="135" t="s">
        <v>922</v>
      </c>
      <c r="D387" s="54" t="s">
        <v>767</v>
      </c>
      <c r="E387" s="261">
        <v>0</v>
      </c>
      <c r="F387" s="106"/>
      <c r="G387" s="192" t="s">
        <v>459</v>
      </c>
      <c r="I387" s="93"/>
      <c r="M387" s="208"/>
      <c r="N387" s="208"/>
      <c r="O387" s="208"/>
      <c r="P387" s="208"/>
      <c r="Q387" s="208"/>
      <c r="R387" s="208"/>
      <c r="S387" s="208"/>
      <c r="T387" s="208"/>
      <c r="U387" s="208"/>
      <c r="V387" s="208"/>
      <c r="W387" s="208"/>
      <c r="X387" s="208"/>
      <c r="Y387" s="208"/>
      <c r="Z387" s="208"/>
      <c r="AA387" s="208"/>
      <c r="AB387" s="208"/>
      <c r="AC387" s="208"/>
      <c r="AD387" s="208"/>
    </row>
    <row r="388" spans="1:30" s="15" customFormat="1" ht="18.75" customHeight="1" x14ac:dyDescent="0.25">
      <c r="A388" s="134" t="s">
        <v>947</v>
      </c>
      <c r="B388" s="2"/>
      <c r="C388" s="135" t="s">
        <v>923</v>
      </c>
      <c r="D388" s="54" t="s">
        <v>839</v>
      </c>
      <c r="E388" s="261">
        <v>0</v>
      </c>
      <c r="F388" s="106"/>
      <c r="G388" s="192" t="s">
        <v>459</v>
      </c>
      <c r="I388" s="93"/>
      <c r="M388" s="208"/>
      <c r="N388" s="208"/>
      <c r="O388" s="208"/>
      <c r="P388" s="208"/>
      <c r="Q388" s="208"/>
      <c r="R388" s="208"/>
      <c r="S388" s="208"/>
      <c r="T388" s="208"/>
      <c r="U388" s="208"/>
      <c r="V388" s="208"/>
      <c r="W388" s="208"/>
      <c r="X388" s="208"/>
      <c r="Y388" s="208"/>
      <c r="Z388" s="208"/>
      <c r="AA388" s="208"/>
      <c r="AB388" s="208"/>
      <c r="AC388" s="208"/>
      <c r="AD388" s="208"/>
    </row>
    <row r="389" spans="1:30" s="15" customFormat="1" ht="18.75" customHeight="1" x14ac:dyDescent="0.25">
      <c r="A389" s="134" t="s">
        <v>947</v>
      </c>
      <c r="B389" s="2"/>
      <c r="C389" s="135" t="s">
        <v>924</v>
      </c>
      <c r="D389" s="54" t="s">
        <v>89</v>
      </c>
      <c r="E389" s="261">
        <v>0</v>
      </c>
      <c r="F389" s="106"/>
      <c r="G389" s="192" t="s">
        <v>459</v>
      </c>
      <c r="I389" s="93"/>
      <c r="M389" s="208"/>
      <c r="N389" s="208"/>
      <c r="O389" s="208"/>
      <c r="P389" s="208"/>
      <c r="Q389" s="208"/>
      <c r="R389" s="208"/>
      <c r="S389" s="208"/>
      <c r="T389" s="208"/>
      <c r="U389" s="208"/>
      <c r="V389" s="208"/>
      <c r="W389" s="208"/>
      <c r="X389" s="208"/>
      <c r="Y389" s="208"/>
      <c r="Z389" s="208"/>
      <c r="AA389" s="208"/>
      <c r="AB389" s="208"/>
      <c r="AC389" s="208"/>
      <c r="AD389" s="208"/>
    </row>
    <row r="390" spans="1:30" s="15" customFormat="1" ht="18.75" customHeight="1" x14ac:dyDescent="0.25">
      <c r="A390" s="134" t="s">
        <v>947</v>
      </c>
      <c r="B390" s="2"/>
      <c r="C390" s="135" t="s">
        <v>925</v>
      </c>
      <c r="D390" s="54" t="s">
        <v>768</v>
      </c>
      <c r="E390" s="261">
        <v>0</v>
      </c>
      <c r="F390" s="106"/>
      <c r="G390" s="192" t="s">
        <v>459</v>
      </c>
      <c r="I390" s="93"/>
      <c r="M390" s="208"/>
      <c r="N390" s="208"/>
      <c r="O390" s="208"/>
      <c r="P390" s="208"/>
      <c r="Q390" s="208"/>
      <c r="R390" s="208"/>
      <c r="S390" s="208"/>
      <c r="T390" s="208"/>
      <c r="U390" s="208"/>
      <c r="V390" s="208"/>
      <c r="W390" s="208"/>
      <c r="X390" s="208"/>
      <c r="Y390" s="208"/>
      <c r="Z390" s="208"/>
      <c r="AA390" s="208"/>
      <c r="AB390" s="208"/>
      <c r="AC390" s="208"/>
      <c r="AD390" s="208"/>
    </row>
    <row r="391" spans="1:30" s="15" customFormat="1" ht="18.75" customHeight="1" x14ac:dyDescent="0.25">
      <c r="A391" s="134" t="s">
        <v>947</v>
      </c>
      <c r="B391" s="2"/>
      <c r="C391" s="135" t="s">
        <v>926</v>
      </c>
      <c r="D391" s="54" t="s">
        <v>769</v>
      </c>
      <c r="E391" s="261">
        <v>0</v>
      </c>
      <c r="F391" s="106"/>
      <c r="G391" s="192" t="s">
        <v>459</v>
      </c>
      <c r="I391" s="93"/>
      <c r="M391" s="208"/>
      <c r="N391" s="208"/>
      <c r="O391" s="208"/>
      <c r="P391" s="208"/>
      <c r="Q391" s="208"/>
      <c r="R391" s="208"/>
      <c r="S391" s="208"/>
      <c r="T391" s="208"/>
      <c r="U391" s="208"/>
      <c r="V391" s="208"/>
      <c r="W391" s="208"/>
      <c r="X391" s="208"/>
      <c r="Y391" s="208"/>
      <c r="Z391" s="208"/>
      <c r="AA391" s="208"/>
      <c r="AB391" s="208"/>
      <c r="AC391" s="208"/>
      <c r="AD391" s="208"/>
    </row>
    <row r="392" spans="1:30" s="15" customFormat="1" ht="18.75" customHeight="1" x14ac:dyDescent="0.25">
      <c r="A392" s="134" t="s">
        <v>947</v>
      </c>
      <c r="B392" s="2"/>
      <c r="C392" s="135" t="s">
        <v>927</v>
      </c>
      <c r="D392" s="54" t="s">
        <v>776</v>
      </c>
      <c r="E392" s="261">
        <v>0</v>
      </c>
      <c r="F392" s="106" t="s">
        <v>1144</v>
      </c>
      <c r="G392" s="192" t="s">
        <v>459</v>
      </c>
      <c r="I392" s="93"/>
      <c r="M392" s="208"/>
      <c r="N392" s="208"/>
      <c r="O392" s="208"/>
      <c r="P392" s="208"/>
      <c r="Q392" s="208"/>
      <c r="R392" s="208"/>
      <c r="S392" s="208"/>
      <c r="T392" s="208"/>
      <c r="U392" s="208"/>
      <c r="V392" s="208"/>
      <c r="W392" s="208"/>
      <c r="X392" s="208"/>
      <c r="Y392" s="208"/>
      <c r="Z392" s="208"/>
      <c r="AA392" s="208"/>
      <c r="AB392" s="208"/>
      <c r="AC392" s="208"/>
      <c r="AD392" s="208"/>
    </row>
    <row r="393" spans="1:30" s="15" customFormat="1" ht="18.75" customHeight="1" x14ac:dyDescent="0.25">
      <c r="A393" s="134" t="s">
        <v>947</v>
      </c>
      <c r="B393" s="2"/>
      <c r="C393" s="135" t="s">
        <v>928</v>
      </c>
      <c r="D393" s="54" t="s">
        <v>777</v>
      </c>
      <c r="E393" s="261">
        <v>0</v>
      </c>
      <c r="F393" s="106"/>
      <c r="G393" s="192" t="s">
        <v>459</v>
      </c>
      <c r="I393" s="93"/>
      <c r="M393" s="208"/>
      <c r="N393" s="208"/>
      <c r="O393" s="208"/>
      <c r="P393" s="208"/>
      <c r="Q393" s="208"/>
      <c r="R393" s="208"/>
      <c r="S393" s="208"/>
      <c r="T393" s="208"/>
      <c r="U393" s="208"/>
      <c r="V393" s="208"/>
      <c r="W393" s="208"/>
      <c r="X393" s="208"/>
      <c r="Y393" s="208"/>
      <c r="Z393" s="208"/>
      <c r="AA393" s="208"/>
      <c r="AB393" s="208"/>
      <c r="AC393" s="208"/>
      <c r="AD393" s="208"/>
    </row>
    <row r="394" spans="1:30" s="15" customFormat="1" ht="18.75" customHeight="1" x14ac:dyDescent="0.25">
      <c r="A394" s="134" t="s">
        <v>947</v>
      </c>
      <c r="B394" s="2"/>
      <c r="C394" s="135" t="s">
        <v>929</v>
      </c>
      <c r="D394" s="138" t="s">
        <v>778</v>
      </c>
      <c r="E394" s="261">
        <v>0</v>
      </c>
      <c r="F394" s="106"/>
      <c r="G394" s="192" t="s">
        <v>459</v>
      </c>
      <c r="I394" s="93"/>
      <c r="M394" s="208"/>
      <c r="N394" s="208"/>
      <c r="O394" s="208"/>
      <c r="P394" s="208"/>
      <c r="Q394" s="208"/>
      <c r="R394" s="208"/>
      <c r="S394" s="208"/>
      <c r="T394" s="208"/>
      <c r="U394" s="208"/>
      <c r="V394" s="208"/>
      <c r="W394" s="208"/>
      <c r="X394" s="208"/>
      <c r="Y394" s="208"/>
      <c r="Z394" s="208"/>
      <c r="AA394" s="208"/>
      <c r="AB394" s="208"/>
      <c r="AC394" s="208"/>
      <c r="AD394" s="208"/>
    </row>
    <row r="395" spans="1:30" s="15" customFormat="1" ht="18.75" customHeight="1" x14ac:dyDescent="0.25">
      <c r="A395" s="134" t="s">
        <v>947</v>
      </c>
      <c r="B395" s="2"/>
      <c r="C395" s="135" t="s">
        <v>930</v>
      </c>
      <c r="D395" s="138" t="s">
        <v>779</v>
      </c>
      <c r="E395" s="261">
        <v>0</v>
      </c>
      <c r="F395" s="106"/>
      <c r="G395" s="192" t="s">
        <v>459</v>
      </c>
      <c r="I395" s="93"/>
      <c r="M395" s="208"/>
      <c r="N395" s="208"/>
      <c r="O395" s="208"/>
      <c r="P395" s="208"/>
      <c r="Q395" s="208"/>
      <c r="R395" s="208"/>
      <c r="S395" s="208"/>
      <c r="T395" s="208"/>
      <c r="U395" s="208"/>
      <c r="V395" s="208"/>
      <c r="W395" s="208"/>
      <c r="X395" s="208"/>
      <c r="Y395" s="208"/>
      <c r="Z395" s="208"/>
      <c r="AA395" s="208"/>
      <c r="AB395" s="208"/>
      <c r="AC395" s="208"/>
      <c r="AD395" s="208"/>
    </row>
    <row r="396" spans="1:30" s="15" customFormat="1" ht="18.75" customHeight="1" x14ac:dyDescent="0.25">
      <c r="A396" s="134" t="s">
        <v>947</v>
      </c>
      <c r="B396" s="2"/>
      <c r="C396" s="135" t="s">
        <v>931</v>
      </c>
      <c r="D396" s="138" t="s">
        <v>780</v>
      </c>
      <c r="E396" s="261">
        <v>0</v>
      </c>
      <c r="F396" s="106"/>
      <c r="G396" s="192" t="s">
        <v>459</v>
      </c>
      <c r="I396" s="93"/>
      <c r="M396" s="208"/>
      <c r="N396" s="208"/>
      <c r="O396" s="208"/>
      <c r="P396" s="208"/>
      <c r="Q396" s="208"/>
      <c r="R396" s="208"/>
      <c r="S396" s="208"/>
      <c r="T396" s="208"/>
      <c r="U396" s="208"/>
      <c r="V396" s="208"/>
      <c r="W396" s="208"/>
      <c r="X396" s="208"/>
      <c r="Y396" s="208"/>
      <c r="Z396" s="208"/>
      <c r="AA396" s="208"/>
      <c r="AB396" s="208"/>
      <c r="AC396" s="208"/>
      <c r="AD396" s="208"/>
    </row>
    <row r="397" spans="1:30" s="15" customFormat="1" ht="18.75" customHeight="1" x14ac:dyDescent="0.25">
      <c r="A397" s="134" t="s">
        <v>947</v>
      </c>
      <c r="B397" s="2"/>
      <c r="C397" s="135" t="s">
        <v>932</v>
      </c>
      <c r="D397" s="138" t="s">
        <v>781</v>
      </c>
      <c r="E397" s="261">
        <v>0</v>
      </c>
      <c r="F397" s="106"/>
      <c r="G397" s="192" t="s">
        <v>459</v>
      </c>
      <c r="I397" s="93"/>
      <c r="M397" s="208"/>
      <c r="N397" s="208"/>
      <c r="O397" s="208"/>
      <c r="P397" s="208"/>
      <c r="Q397" s="208"/>
      <c r="R397" s="208"/>
      <c r="S397" s="208"/>
      <c r="T397" s="208"/>
      <c r="U397" s="208"/>
      <c r="V397" s="208"/>
      <c r="W397" s="208"/>
      <c r="X397" s="208"/>
      <c r="Y397" s="208"/>
      <c r="Z397" s="208"/>
      <c r="AA397" s="208"/>
      <c r="AB397" s="208"/>
      <c r="AC397" s="208"/>
      <c r="AD397" s="208"/>
    </row>
    <row r="398" spans="1:30" s="15" customFormat="1" ht="18.75" customHeight="1" x14ac:dyDescent="0.25">
      <c r="A398" s="134" t="s">
        <v>947</v>
      </c>
      <c r="B398" s="2"/>
      <c r="C398" s="135" t="s">
        <v>933</v>
      </c>
      <c r="D398" s="138" t="s">
        <v>782</v>
      </c>
      <c r="E398" s="261">
        <v>0</v>
      </c>
      <c r="F398" s="106"/>
      <c r="G398" s="192" t="s">
        <v>459</v>
      </c>
      <c r="I398" s="93"/>
      <c r="M398" s="208"/>
      <c r="N398" s="208"/>
      <c r="O398" s="208"/>
      <c r="P398" s="208"/>
      <c r="Q398" s="208"/>
      <c r="R398" s="208"/>
      <c r="S398" s="208"/>
      <c r="T398" s="208"/>
      <c r="U398" s="208"/>
      <c r="V398" s="208"/>
      <c r="W398" s="208"/>
      <c r="X398" s="208"/>
      <c r="Y398" s="208"/>
      <c r="Z398" s="208"/>
      <c r="AA398" s="208"/>
      <c r="AB398" s="208"/>
      <c r="AC398" s="208"/>
      <c r="AD398" s="208"/>
    </row>
    <row r="399" spans="1:30" s="15" customFormat="1" ht="18.75" customHeight="1" x14ac:dyDescent="0.25">
      <c r="A399" s="134" t="s">
        <v>947</v>
      </c>
      <c r="B399" s="2"/>
      <c r="C399" s="135" t="s">
        <v>934</v>
      </c>
      <c r="D399" s="54" t="s">
        <v>613</v>
      </c>
      <c r="E399" s="261">
        <v>0</v>
      </c>
      <c r="F399" s="106"/>
      <c r="G399" s="192" t="s">
        <v>459</v>
      </c>
      <c r="I399" s="93"/>
      <c r="M399" s="208"/>
      <c r="N399" s="208"/>
      <c r="O399" s="208"/>
      <c r="P399" s="208"/>
      <c r="Q399" s="208"/>
      <c r="R399" s="208"/>
      <c r="S399" s="208"/>
      <c r="T399" s="208"/>
      <c r="U399" s="208"/>
      <c r="V399" s="208"/>
      <c r="W399" s="208"/>
      <c r="X399" s="208"/>
      <c r="Y399" s="208"/>
      <c r="Z399" s="208"/>
      <c r="AA399" s="208"/>
      <c r="AB399" s="208"/>
      <c r="AC399" s="208"/>
      <c r="AD399" s="208"/>
    </row>
    <row r="400" spans="1:30" s="15" customFormat="1" ht="18.75" customHeight="1" x14ac:dyDescent="0.25">
      <c r="A400" s="134" t="s">
        <v>947</v>
      </c>
      <c r="B400" s="2"/>
      <c r="C400" s="135" t="s">
        <v>935</v>
      </c>
      <c r="D400" s="138" t="s">
        <v>361</v>
      </c>
      <c r="E400" s="261">
        <v>0</v>
      </c>
      <c r="F400" s="106"/>
      <c r="G400" s="192" t="s">
        <v>459</v>
      </c>
      <c r="I400" s="93"/>
      <c r="M400" s="208"/>
      <c r="N400" s="208"/>
      <c r="O400" s="208"/>
      <c r="P400" s="208"/>
      <c r="Q400" s="208"/>
      <c r="R400" s="208"/>
      <c r="S400" s="208"/>
      <c r="T400" s="208"/>
      <c r="U400" s="208"/>
      <c r="V400" s="208"/>
      <c r="W400" s="208"/>
      <c r="X400" s="208"/>
      <c r="Y400" s="208"/>
      <c r="Z400" s="208"/>
      <c r="AA400" s="208"/>
      <c r="AB400" s="208"/>
      <c r="AC400" s="208"/>
      <c r="AD400" s="208"/>
    </row>
    <row r="401" spans="1:30" s="15" customFormat="1" ht="18.75" customHeight="1" x14ac:dyDescent="0.25">
      <c r="A401" s="134" t="s">
        <v>947</v>
      </c>
      <c r="B401" s="2"/>
      <c r="C401" s="135" t="s">
        <v>936</v>
      </c>
      <c r="D401" s="138" t="s">
        <v>775</v>
      </c>
      <c r="E401" s="261">
        <v>0</v>
      </c>
      <c r="F401" s="106"/>
      <c r="G401" s="192" t="s">
        <v>459</v>
      </c>
      <c r="I401" s="93"/>
      <c r="M401" s="208"/>
      <c r="N401" s="208"/>
      <c r="O401" s="208"/>
      <c r="P401" s="208"/>
      <c r="Q401" s="208"/>
      <c r="R401" s="208"/>
      <c r="S401" s="208"/>
      <c r="T401" s="208"/>
      <c r="U401" s="208"/>
      <c r="V401" s="208"/>
      <c r="W401" s="208"/>
      <c r="X401" s="208"/>
      <c r="Y401" s="208"/>
      <c r="Z401" s="208"/>
      <c r="AA401" s="208"/>
      <c r="AB401" s="208"/>
      <c r="AC401" s="208"/>
      <c r="AD401" s="208"/>
    </row>
    <row r="402" spans="1:30" s="15" customFormat="1" ht="18.75" customHeight="1" x14ac:dyDescent="0.25">
      <c r="A402" s="134" t="s">
        <v>947</v>
      </c>
      <c r="B402" s="2"/>
      <c r="C402" s="135" t="s">
        <v>996</v>
      </c>
      <c r="D402" s="138" t="s">
        <v>324</v>
      </c>
      <c r="E402" s="261">
        <v>0</v>
      </c>
      <c r="F402" s="106"/>
      <c r="G402" s="192" t="s">
        <v>459</v>
      </c>
      <c r="I402" s="93"/>
      <c r="M402" s="208"/>
      <c r="N402" s="208"/>
      <c r="O402" s="208"/>
      <c r="P402" s="208"/>
      <c r="Q402" s="208"/>
      <c r="R402" s="208"/>
      <c r="S402" s="208"/>
      <c r="T402" s="208"/>
      <c r="U402" s="208"/>
      <c r="V402" s="208"/>
      <c r="W402" s="208"/>
      <c r="X402" s="208"/>
      <c r="Y402" s="208"/>
      <c r="Z402" s="208"/>
      <c r="AA402" s="208"/>
      <c r="AB402" s="208"/>
      <c r="AC402" s="208"/>
      <c r="AD402" s="208"/>
    </row>
    <row r="403" spans="1:30" s="15" customFormat="1" ht="18.75" customHeight="1" x14ac:dyDescent="0.25">
      <c r="A403" s="134" t="s">
        <v>947</v>
      </c>
      <c r="B403" s="2"/>
      <c r="C403" s="135" t="s">
        <v>1089</v>
      </c>
      <c r="D403" s="138" t="s">
        <v>1086</v>
      </c>
      <c r="E403" s="261">
        <v>0</v>
      </c>
      <c r="F403" s="106"/>
      <c r="G403" s="192" t="s">
        <v>459</v>
      </c>
      <c r="I403" s="93"/>
      <c r="M403" s="208"/>
      <c r="N403" s="208"/>
      <c r="O403" s="208"/>
      <c r="P403" s="208"/>
      <c r="Q403" s="208"/>
      <c r="R403" s="208"/>
      <c r="S403" s="208"/>
      <c r="T403" s="208"/>
      <c r="U403" s="208"/>
      <c r="V403" s="208"/>
      <c r="W403" s="208"/>
      <c r="X403" s="208"/>
      <c r="Y403" s="208"/>
      <c r="Z403" s="208"/>
      <c r="AA403" s="208"/>
      <c r="AB403" s="208"/>
      <c r="AC403" s="208"/>
      <c r="AD403" s="208"/>
    </row>
    <row r="404" spans="1:30" s="15" customFormat="1" ht="18.75" customHeight="1" x14ac:dyDescent="0.25">
      <c r="A404" s="134" t="s">
        <v>947</v>
      </c>
      <c r="B404" s="221" t="s">
        <v>915</v>
      </c>
      <c r="C404" s="135" t="s">
        <v>937</v>
      </c>
      <c r="D404" s="136" t="s">
        <v>938</v>
      </c>
      <c r="E404" s="137">
        <f>SUM(E405:E407)</f>
        <v>0</v>
      </c>
      <c r="F404" s="106"/>
      <c r="G404" s="231" t="s">
        <v>458</v>
      </c>
      <c r="I404" s="93"/>
      <c r="M404" s="208"/>
      <c r="N404" s="208"/>
      <c r="O404" s="208"/>
      <c r="P404" s="208"/>
      <c r="Q404" s="208"/>
      <c r="R404" s="208"/>
      <c r="S404" s="208"/>
      <c r="T404" s="208"/>
      <c r="U404" s="208"/>
      <c r="V404" s="208"/>
      <c r="W404" s="208"/>
      <c r="X404" s="208"/>
      <c r="Y404" s="208"/>
      <c r="Z404" s="208"/>
      <c r="AA404" s="208"/>
      <c r="AB404" s="208"/>
      <c r="AC404" s="208"/>
      <c r="AD404" s="208"/>
    </row>
    <row r="405" spans="1:30" s="15" customFormat="1" ht="18.75" customHeight="1" x14ac:dyDescent="0.25">
      <c r="A405" s="134" t="s">
        <v>947</v>
      </c>
      <c r="B405" s="2"/>
      <c r="C405" s="135" t="s">
        <v>939</v>
      </c>
      <c r="D405" s="54" t="s">
        <v>771</v>
      </c>
      <c r="E405" s="261">
        <v>0</v>
      </c>
      <c r="F405" s="106"/>
      <c r="G405" s="192" t="s">
        <v>459</v>
      </c>
      <c r="I405" s="93"/>
      <c r="M405" s="208"/>
      <c r="N405" s="208"/>
      <c r="O405" s="208"/>
      <c r="P405" s="208"/>
      <c r="Q405" s="208"/>
      <c r="R405" s="208"/>
      <c r="S405" s="208"/>
      <c r="T405" s="208"/>
      <c r="U405" s="208"/>
      <c r="V405" s="208"/>
      <c r="W405" s="208"/>
      <c r="X405" s="208"/>
      <c r="Y405" s="208"/>
      <c r="Z405" s="208"/>
      <c r="AA405" s="208"/>
      <c r="AB405" s="208"/>
      <c r="AC405" s="208"/>
      <c r="AD405" s="208"/>
    </row>
    <row r="406" spans="1:30" s="15" customFormat="1" ht="18.75" customHeight="1" x14ac:dyDescent="0.25">
      <c r="A406" s="134" t="s">
        <v>947</v>
      </c>
      <c r="B406" s="2"/>
      <c r="C406" s="135" t="s">
        <v>940</v>
      </c>
      <c r="D406" s="54" t="s">
        <v>772</v>
      </c>
      <c r="E406" s="261">
        <v>0</v>
      </c>
      <c r="F406" s="106"/>
      <c r="G406" s="192" t="s">
        <v>459</v>
      </c>
      <c r="I406" s="93"/>
      <c r="M406" s="208"/>
      <c r="N406" s="208"/>
      <c r="O406" s="208"/>
      <c r="P406" s="208"/>
      <c r="Q406" s="208"/>
      <c r="R406" s="208"/>
      <c r="S406" s="208"/>
      <c r="T406" s="208"/>
      <c r="U406" s="208"/>
      <c r="V406" s="208"/>
      <c r="W406" s="208"/>
      <c r="X406" s="208"/>
      <c r="Y406" s="208"/>
      <c r="Z406" s="208"/>
      <c r="AA406" s="208"/>
      <c r="AB406" s="208"/>
      <c r="AC406" s="208"/>
      <c r="AD406" s="208"/>
    </row>
    <row r="407" spans="1:30" s="15" customFormat="1" ht="18.75" customHeight="1" x14ac:dyDescent="0.25">
      <c r="A407" s="134" t="s">
        <v>947</v>
      </c>
      <c r="B407" s="2"/>
      <c r="C407" s="135" t="s">
        <v>1090</v>
      </c>
      <c r="D407" s="54" t="s">
        <v>1086</v>
      </c>
      <c r="E407" s="261">
        <v>0</v>
      </c>
      <c r="F407" s="106"/>
      <c r="G407" s="192" t="s">
        <v>459</v>
      </c>
      <c r="I407" s="93"/>
      <c r="M407" s="208"/>
      <c r="N407" s="208"/>
      <c r="O407" s="208"/>
      <c r="P407" s="208"/>
      <c r="Q407" s="208"/>
      <c r="R407" s="208"/>
      <c r="S407" s="208"/>
      <c r="T407" s="208"/>
      <c r="U407" s="208"/>
      <c r="V407" s="208"/>
      <c r="W407" s="208"/>
      <c r="X407" s="208"/>
      <c r="Y407" s="208"/>
      <c r="Z407" s="208"/>
      <c r="AA407" s="208"/>
      <c r="AB407" s="208"/>
      <c r="AC407" s="208"/>
      <c r="AD407" s="208"/>
    </row>
    <row r="408" spans="1:30" s="15" customFormat="1" ht="18.75" customHeight="1" x14ac:dyDescent="0.25">
      <c r="A408" s="134" t="s">
        <v>947</v>
      </c>
      <c r="B408" s="221" t="s">
        <v>915</v>
      </c>
      <c r="C408" s="135" t="s">
        <v>941</v>
      </c>
      <c r="D408" s="136" t="s">
        <v>942</v>
      </c>
      <c r="E408" s="137">
        <f>SUM(E409)</f>
        <v>0</v>
      </c>
      <c r="F408" s="106"/>
      <c r="G408" s="231" t="s">
        <v>458</v>
      </c>
      <c r="I408" s="93"/>
      <c r="M408" s="208"/>
      <c r="N408" s="208"/>
      <c r="O408" s="208"/>
      <c r="P408" s="208"/>
      <c r="Q408" s="208"/>
      <c r="R408" s="208"/>
      <c r="S408" s="208"/>
      <c r="T408" s="208"/>
      <c r="U408" s="208"/>
      <c r="V408" s="208"/>
      <c r="W408" s="208"/>
      <c r="X408" s="208"/>
      <c r="Y408" s="208"/>
      <c r="Z408" s="208"/>
      <c r="AA408" s="208"/>
      <c r="AB408" s="208"/>
      <c r="AC408" s="208"/>
      <c r="AD408" s="208"/>
    </row>
    <row r="409" spans="1:30" s="15" customFormat="1" ht="18.75" customHeight="1" x14ac:dyDescent="0.25">
      <c r="A409" s="134" t="s">
        <v>947</v>
      </c>
      <c r="B409" s="2"/>
      <c r="C409" s="135" t="s">
        <v>943</v>
      </c>
      <c r="D409" s="54" t="s">
        <v>774</v>
      </c>
      <c r="E409" s="261">
        <v>0</v>
      </c>
      <c r="F409" s="106"/>
      <c r="G409" s="192" t="s">
        <v>459</v>
      </c>
      <c r="I409" s="93"/>
      <c r="M409" s="208"/>
      <c r="N409" s="208"/>
      <c r="O409" s="208"/>
      <c r="P409" s="208"/>
      <c r="Q409" s="208"/>
      <c r="R409" s="208"/>
      <c r="S409" s="208"/>
      <c r="T409" s="208"/>
      <c r="U409" s="208"/>
      <c r="V409" s="208"/>
      <c r="W409" s="208"/>
      <c r="X409" s="208"/>
      <c r="Y409" s="208"/>
      <c r="Z409" s="208"/>
      <c r="AA409" s="208"/>
      <c r="AB409" s="208"/>
      <c r="AC409" s="208"/>
      <c r="AD409" s="208"/>
    </row>
    <row r="410" spans="1:30" s="15" customFormat="1" ht="18.75" customHeight="1" x14ac:dyDescent="0.25">
      <c r="A410" s="134" t="s">
        <v>947</v>
      </c>
      <c r="B410" s="221" t="s">
        <v>915</v>
      </c>
      <c r="C410" s="135" t="s">
        <v>944</v>
      </c>
      <c r="D410" s="136" t="s">
        <v>945</v>
      </c>
      <c r="E410" s="137">
        <f>SUM(E411)</f>
        <v>0</v>
      </c>
      <c r="F410" s="106"/>
      <c r="G410" s="231" t="s">
        <v>458</v>
      </c>
      <c r="I410" s="93"/>
      <c r="M410" s="208"/>
      <c r="N410" s="208"/>
      <c r="O410" s="208"/>
      <c r="P410" s="208"/>
      <c r="Q410" s="208"/>
      <c r="R410" s="208"/>
      <c r="S410" s="208"/>
      <c r="T410" s="208"/>
      <c r="U410" s="208"/>
      <c r="V410" s="208"/>
      <c r="W410" s="208"/>
      <c r="X410" s="208"/>
      <c r="Y410" s="208"/>
      <c r="Z410" s="208"/>
      <c r="AA410" s="208"/>
      <c r="AB410" s="208"/>
      <c r="AC410" s="208"/>
      <c r="AD410" s="208"/>
    </row>
    <row r="411" spans="1:30" s="15" customFormat="1" ht="18.75" customHeight="1" x14ac:dyDescent="0.25">
      <c r="A411" s="134" t="s">
        <v>947</v>
      </c>
      <c r="B411" s="2"/>
      <c r="C411" s="135" t="s">
        <v>946</v>
      </c>
      <c r="D411" s="138" t="s">
        <v>783</v>
      </c>
      <c r="E411" s="261">
        <v>0</v>
      </c>
      <c r="F411" s="106"/>
      <c r="G411" s="192" t="s">
        <v>459</v>
      </c>
      <c r="I411" s="93"/>
      <c r="M411" s="208"/>
      <c r="N411" s="208"/>
      <c r="O411" s="208"/>
      <c r="P411" s="208"/>
      <c r="Q411" s="208"/>
      <c r="R411" s="208"/>
      <c r="S411" s="208"/>
      <c r="T411" s="208"/>
      <c r="U411" s="208"/>
      <c r="V411" s="208"/>
      <c r="W411" s="208"/>
      <c r="X411" s="208"/>
      <c r="Y411" s="208"/>
      <c r="Z411" s="208"/>
      <c r="AA411" s="208"/>
      <c r="AB411" s="208"/>
      <c r="AC411" s="208"/>
      <c r="AD411" s="208"/>
    </row>
    <row r="412" spans="1:30" s="15" customFormat="1" ht="29.25" customHeight="1" x14ac:dyDescent="0.25">
      <c r="A412" s="134" t="s">
        <v>947</v>
      </c>
      <c r="B412" s="34"/>
      <c r="C412" s="104" t="s">
        <v>395</v>
      </c>
      <c r="D412" s="105" t="s">
        <v>396</v>
      </c>
      <c r="E412" s="73">
        <f>+E413+E480</f>
        <v>10912233</v>
      </c>
      <c r="F412" s="106"/>
      <c r="G412" s="231" t="s">
        <v>458</v>
      </c>
      <c r="I412" s="93"/>
      <c r="M412" s="208"/>
      <c r="N412" s="208"/>
      <c r="O412" s="208"/>
      <c r="P412" s="208"/>
      <c r="Q412" s="208"/>
      <c r="R412" s="208"/>
      <c r="S412" s="208"/>
      <c r="T412" s="208"/>
      <c r="U412" s="208"/>
      <c r="V412" s="208"/>
      <c r="W412" s="208"/>
      <c r="X412" s="208"/>
      <c r="Y412" s="208"/>
      <c r="Z412" s="208"/>
      <c r="AA412" s="208"/>
      <c r="AB412" s="208"/>
      <c r="AC412" s="208"/>
      <c r="AD412" s="208"/>
    </row>
    <row r="413" spans="1:30" s="15" customFormat="1" ht="18.75" customHeight="1" x14ac:dyDescent="0.25">
      <c r="A413" s="134" t="s">
        <v>947</v>
      </c>
      <c r="B413" s="34">
        <v>8</v>
      </c>
      <c r="C413" s="104" t="s">
        <v>397</v>
      </c>
      <c r="D413" s="105" t="s">
        <v>398</v>
      </c>
      <c r="E413" s="73">
        <f>+E414+E427+E430</f>
        <v>10512231</v>
      </c>
      <c r="F413" s="259" t="s">
        <v>1148</v>
      </c>
      <c r="G413" s="231" t="s">
        <v>458</v>
      </c>
      <c r="I413" s="93"/>
      <c r="M413" s="208"/>
      <c r="N413" s="208"/>
      <c r="O413" s="208"/>
      <c r="P413" s="208"/>
      <c r="Q413" s="208"/>
      <c r="R413" s="208"/>
      <c r="S413" s="208"/>
      <c r="T413" s="208"/>
      <c r="U413" s="208"/>
      <c r="V413" s="208"/>
      <c r="W413" s="208"/>
      <c r="X413" s="208"/>
      <c r="Y413" s="208"/>
      <c r="Z413" s="208"/>
      <c r="AA413" s="208"/>
      <c r="AB413" s="208"/>
      <c r="AC413" s="208"/>
      <c r="AD413" s="208"/>
    </row>
    <row r="414" spans="1:30" s="15" customFormat="1" ht="18.75" customHeight="1" x14ac:dyDescent="0.25">
      <c r="B414" s="220">
        <v>81</v>
      </c>
      <c r="C414" s="109" t="s">
        <v>399</v>
      </c>
      <c r="D414" s="110" t="s">
        <v>400</v>
      </c>
      <c r="E414" s="49">
        <f>SUM(E415:E426)</f>
        <v>7560345</v>
      </c>
      <c r="F414" s="139"/>
      <c r="G414" s="231" t="s">
        <v>458</v>
      </c>
      <c r="H414" s="75">
        <v>561</v>
      </c>
      <c r="I414" s="84" t="s">
        <v>1098</v>
      </c>
      <c r="J414" s="21">
        <f>+E414</f>
        <v>7560345</v>
      </c>
      <c r="K414" s="2" t="s">
        <v>997</v>
      </c>
      <c r="M414" s="207"/>
      <c r="N414" s="208"/>
      <c r="O414" s="208"/>
      <c r="P414" s="208"/>
      <c r="Q414" s="208"/>
      <c r="R414" s="208"/>
      <c r="S414" s="208"/>
      <c r="T414" s="208"/>
      <c r="U414" s="208"/>
      <c r="V414" s="208"/>
      <c r="W414" s="208"/>
      <c r="X414" s="208"/>
      <c r="Y414" s="208"/>
      <c r="Z414" s="208"/>
      <c r="AA414" s="208"/>
      <c r="AB414" s="208"/>
      <c r="AC414" s="208"/>
      <c r="AD414" s="208"/>
    </row>
    <row r="415" spans="1:30" s="15" customFormat="1" ht="18.75" customHeight="1" x14ac:dyDescent="0.25">
      <c r="B415" s="34"/>
      <c r="C415" s="12" t="s">
        <v>401</v>
      </c>
      <c r="D415" s="13" t="s">
        <v>1120</v>
      </c>
      <c r="E415" s="9">
        <v>6989413</v>
      </c>
      <c r="F415" s="259" t="s">
        <v>1148</v>
      </c>
      <c r="G415" s="192" t="s">
        <v>459</v>
      </c>
      <c r="I415" s="93"/>
      <c r="M415" s="208"/>
      <c r="N415" s="208"/>
      <c r="O415" s="208"/>
      <c r="P415" s="208"/>
      <c r="Q415" s="208"/>
      <c r="R415" s="208"/>
      <c r="S415" s="208"/>
      <c r="T415" s="208"/>
      <c r="U415" s="208"/>
      <c r="V415" s="208"/>
      <c r="W415" s="208"/>
      <c r="X415" s="208"/>
      <c r="Y415" s="208"/>
      <c r="Z415" s="208"/>
      <c r="AA415" s="208"/>
      <c r="AB415" s="208"/>
      <c r="AC415" s="208"/>
      <c r="AD415" s="208"/>
    </row>
    <row r="416" spans="1:30" s="15" customFormat="1" ht="18.75" customHeight="1" x14ac:dyDescent="0.25">
      <c r="B416" s="34"/>
      <c r="C416" s="12" t="s">
        <v>402</v>
      </c>
      <c r="D416" s="13" t="s">
        <v>1049</v>
      </c>
      <c r="E416" s="9">
        <v>5000</v>
      </c>
      <c r="F416" s="106"/>
      <c r="G416" s="192" t="s">
        <v>459</v>
      </c>
      <c r="I416" s="93"/>
      <c r="M416" s="208"/>
      <c r="N416" s="208"/>
      <c r="O416" s="208"/>
      <c r="P416" s="208"/>
      <c r="Q416" s="208"/>
      <c r="R416" s="208"/>
      <c r="S416" s="208"/>
      <c r="T416" s="208"/>
      <c r="U416" s="208"/>
      <c r="V416" s="208"/>
      <c r="W416" s="208"/>
      <c r="X416" s="208"/>
      <c r="Y416" s="208"/>
      <c r="Z416" s="208"/>
      <c r="AA416" s="208"/>
      <c r="AB416" s="208"/>
      <c r="AC416" s="208"/>
      <c r="AD416" s="208"/>
    </row>
    <row r="417" spans="1:30" s="22" customFormat="1" ht="18.75" customHeight="1" x14ac:dyDescent="0.25">
      <c r="B417" s="34"/>
      <c r="C417" s="16" t="s">
        <v>830</v>
      </c>
      <c r="D417" s="11" t="s">
        <v>1050</v>
      </c>
      <c r="E417" s="9">
        <v>2000</v>
      </c>
      <c r="F417" s="125"/>
      <c r="G417" s="192" t="s">
        <v>459</v>
      </c>
      <c r="I417" s="94"/>
      <c r="M417" s="209"/>
      <c r="N417" s="209"/>
      <c r="O417" s="209"/>
      <c r="P417" s="209"/>
      <c r="Q417" s="209"/>
      <c r="R417" s="209"/>
      <c r="S417" s="209"/>
      <c r="T417" s="209"/>
      <c r="U417" s="209"/>
      <c r="V417" s="209"/>
      <c r="W417" s="209"/>
      <c r="X417" s="209"/>
      <c r="Y417" s="209"/>
      <c r="Z417" s="209"/>
      <c r="AA417" s="209"/>
      <c r="AB417" s="209"/>
      <c r="AC417" s="209"/>
      <c r="AD417" s="209"/>
    </row>
    <row r="418" spans="1:30" s="15" customFormat="1" ht="18.75" customHeight="1" x14ac:dyDescent="0.25">
      <c r="B418" s="34"/>
      <c r="C418" s="12" t="s">
        <v>1052</v>
      </c>
      <c r="D418" s="13" t="s">
        <v>1121</v>
      </c>
      <c r="E418" s="9">
        <v>1000</v>
      </c>
      <c r="F418" s="106"/>
      <c r="G418" s="192" t="s">
        <v>459</v>
      </c>
      <c r="I418" s="93"/>
      <c r="M418" s="208"/>
      <c r="N418" s="208"/>
      <c r="O418" s="208"/>
      <c r="P418" s="208"/>
      <c r="Q418" s="208"/>
      <c r="R418" s="208"/>
      <c r="S418" s="208"/>
      <c r="T418" s="208"/>
      <c r="U418" s="208"/>
      <c r="V418" s="208"/>
      <c r="W418" s="208"/>
      <c r="X418" s="208"/>
      <c r="Y418" s="208"/>
      <c r="Z418" s="208"/>
      <c r="AA418" s="208"/>
      <c r="AB418" s="208"/>
      <c r="AC418" s="208"/>
      <c r="AD418" s="208"/>
    </row>
    <row r="419" spans="1:30" s="15" customFormat="1" ht="18.75" customHeight="1" x14ac:dyDescent="0.25">
      <c r="B419" s="34"/>
      <c r="C419" s="12" t="s">
        <v>1053</v>
      </c>
      <c r="D419" s="13" t="s">
        <v>1147</v>
      </c>
      <c r="E419" s="9">
        <v>1</v>
      </c>
      <c r="F419" s="106"/>
      <c r="G419" s="192" t="s">
        <v>459</v>
      </c>
      <c r="I419" s="93"/>
      <c r="M419" s="208"/>
      <c r="N419" s="208"/>
      <c r="O419" s="208"/>
      <c r="P419" s="208"/>
      <c r="Q419" s="208"/>
      <c r="R419" s="208"/>
      <c r="S419" s="208"/>
      <c r="T419" s="208"/>
      <c r="U419" s="208"/>
      <c r="V419" s="208"/>
      <c r="W419" s="208"/>
      <c r="X419" s="208"/>
      <c r="Y419" s="208"/>
      <c r="Z419" s="208"/>
      <c r="AA419" s="208"/>
      <c r="AB419" s="208"/>
      <c r="AC419" s="208"/>
      <c r="AD419" s="208"/>
    </row>
    <row r="420" spans="1:30" s="15" customFormat="1" ht="18.75" customHeight="1" x14ac:dyDescent="0.25">
      <c r="B420" s="34"/>
      <c r="C420" s="12" t="s">
        <v>1054</v>
      </c>
      <c r="D420" s="13" t="s">
        <v>1122</v>
      </c>
      <c r="E420" s="9">
        <v>1</v>
      </c>
      <c r="F420" s="106"/>
      <c r="G420" s="192" t="s">
        <v>459</v>
      </c>
      <c r="I420" s="93"/>
      <c r="M420" s="208"/>
      <c r="N420" s="208"/>
      <c r="O420" s="208"/>
      <c r="P420" s="208"/>
      <c r="Q420" s="208"/>
      <c r="R420" s="208"/>
      <c r="S420" s="208"/>
      <c r="T420" s="208"/>
      <c r="U420" s="208"/>
      <c r="V420" s="208"/>
      <c r="W420" s="208"/>
      <c r="X420" s="208"/>
      <c r="Y420" s="208"/>
      <c r="Z420" s="208"/>
      <c r="AA420" s="208"/>
      <c r="AB420" s="208"/>
      <c r="AC420" s="208"/>
      <c r="AD420" s="208"/>
    </row>
    <row r="421" spans="1:30" s="15" customFormat="1" ht="18.75" customHeight="1" x14ac:dyDescent="0.25">
      <c r="B421" s="34"/>
      <c r="C421" s="12" t="s">
        <v>1055</v>
      </c>
      <c r="D421" s="13" t="s">
        <v>1123</v>
      </c>
      <c r="E421" s="9">
        <v>1</v>
      </c>
      <c r="F421" s="106"/>
      <c r="G421" s="192" t="s">
        <v>459</v>
      </c>
      <c r="I421" s="93"/>
      <c r="M421" s="208"/>
      <c r="N421" s="208"/>
      <c r="O421" s="208"/>
      <c r="P421" s="208"/>
      <c r="Q421" s="208"/>
      <c r="R421" s="208"/>
      <c r="S421" s="208"/>
      <c r="T421" s="208"/>
      <c r="U421" s="208"/>
      <c r="V421" s="208"/>
      <c r="W421" s="208"/>
      <c r="X421" s="208"/>
      <c r="Y421" s="208"/>
      <c r="Z421" s="208"/>
      <c r="AA421" s="208"/>
      <c r="AB421" s="208"/>
      <c r="AC421" s="208"/>
      <c r="AD421" s="208"/>
    </row>
    <row r="422" spans="1:30" s="15" customFormat="1" ht="18.75" customHeight="1" x14ac:dyDescent="0.25">
      <c r="B422" s="34"/>
      <c r="C422" s="12" t="s">
        <v>1056</v>
      </c>
      <c r="D422" s="13" t="s">
        <v>1124</v>
      </c>
      <c r="E422" s="9">
        <v>500</v>
      </c>
      <c r="F422" s="106"/>
      <c r="G422" s="192" t="s">
        <v>459</v>
      </c>
      <c r="I422" s="93"/>
      <c r="M422" s="208"/>
      <c r="N422" s="208"/>
      <c r="O422" s="208"/>
      <c r="P422" s="208"/>
      <c r="Q422" s="208"/>
      <c r="R422" s="208"/>
      <c r="S422" s="208"/>
      <c r="T422" s="208"/>
      <c r="U422" s="208"/>
      <c r="V422" s="208"/>
      <c r="W422" s="208"/>
      <c r="X422" s="208"/>
      <c r="Y422" s="208"/>
      <c r="Z422" s="208"/>
      <c r="AA422" s="208"/>
      <c r="AB422" s="208"/>
      <c r="AC422" s="208"/>
      <c r="AD422" s="208"/>
    </row>
    <row r="423" spans="1:30" s="15" customFormat="1" ht="18.75" customHeight="1" x14ac:dyDescent="0.25">
      <c r="B423" s="34"/>
      <c r="C423" s="12" t="s">
        <v>1057</v>
      </c>
      <c r="D423" s="13" t="s">
        <v>831</v>
      </c>
      <c r="E423" s="9">
        <v>562428</v>
      </c>
      <c r="F423" s="106"/>
      <c r="G423" s="192" t="s">
        <v>459</v>
      </c>
      <c r="I423" s="93"/>
      <c r="M423" s="208"/>
      <c r="N423" s="208"/>
      <c r="O423" s="208"/>
      <c r="P423" s="208"/>
      <c r="Q423" s="208"/>
      <c r="R423" s="208"/>
      <c r="S423" s="208"/>
      <c r="T423" s="208"/>
      <c r="U423" s="208"/>
      <c r="V423" s="208"/>
      <c r="W423" s="208"/>
      <c r="X423" s="208"/>
      <c r="Y423" s="208"/>
      <c r="Z423" s="208"/>
      <c r="AA423" s="208"/>
      <c r="AB423" s="208"/>
      <c r="AC423" s="208"/>
      <c r="AD423" s="208"/>
    </row>
    <row r="424" spans="1:30" s="15" customFormat="1" ht="15" x14ac:dyDescent="0.25">
      <c r="B424" s="34"/>
      <c r="C424" s="12" t="s">
        <v>1058</v>
      </c>
      <c r="D424" s="11" t="s">
        <v>1051</v>
      </c>
      <c r="E424" s="9">
        <v>1</v>
      </c>
      <c r="F424" s="106"/>
      <c r="G424" s="192" t="s">
        <v>459</v>
      </c>
      <c r="I424" s="93"/>
      <c r="M424" s="208"/>
      <c r="N424" s="208"/>
      <c r="O424" s="208"/>
      <c r="P424" s="208"/>
      <c r="Q424" s="208"/>
      <c r="R424" s="208"/>
      <c r="S424" s="208"/>
      <c r="T424" s="208"/>
      <c r="U424" s="208"/>
      <c r="V424" s="208"/>
      <c r="W424" s="208"/>
      <c r="X424" s="208"/>
      <c r="Y424" s="208"/>
      <c r="Z424" s="208"/>
      <c r="AA424" s="208"/>
      <c r="AB424" s="208"/>
      <c r="AC424" s="208"/>
      <c r="AD424" s="208"/>
    </row>
    <row r="425" spans="1:30" s="15" customFormat="1" ht="15" x14ac:dyDescent="0.25">
      <c r="B425" s="189" t="s">
        <v>830</v>
      </c>
      <c r="C425" s="255" t="s">
        <v>1059</v>
      </c>
      <c r="D425" s="179"/>
      <c r="E425" s="261"/>
      <c r="F425" s="106"/>
      <c r="G425" s="192" t="s">
        <v>459</v>
      </c>
      <c r="I425" s="93"/>
      <c r="M425" s="208"/>
      <c r="N425" s="208"/>
      <c r="O425" s="208"/>
      <c r="P425" s="208"/>
      <c r="Q425" s="208"/>
      <c r="R425" s="208"/>
      <c r="S425" s="208"/>
      <c r="T425" s="208"/>
      <c r="U425" s="208"/>
      <c r="V425" s="208"/>
      <c r="W425" s="208"/>
      <c r="X425" s="208"/>
      <c r="Y425" s="208"/>
      <c r="Z425" s="208"/>
      <c r="AA425" s="208"/>
      <c r="AB425" s="208"/>
      <c r="AC425" s="208"/>
      <c r="AD425" s="208"/>
    </row>
    <row r="426" spans="1:30" s="22" customFormat="1" ht="15" x14ac:dyDescent="0.25">
      <c r="B426" s="189" t="s">
        <v>437</v>
      </c>
      <c r="C426" s="256" t="s">
        <v>1060</v>
      </c>
      <c r="D426" s="254"/>
      <c r="E426" s="261">
        <v>0</v>
      </c>
      <c r="F426" s="125"/>
      <c r="G426" s="192" t="s">
        <v>459</v>
      </c>
      <c r="I426" s="94"/>
      <c r="M426" s="209"/>
      <c r="N426" s="209"/>
      <c r="O426" s="209"/>
      <c r="P426" s="209"/>
      <c r="Q426" s="209"/>
      <c r="R426" s="209"/>
      <c r="S426" s="209"/>
      <c r="T426" s="209"/>
      <c r="U426" s="209"/>
      <c r="V426" s="209"/>
      <c r="W426" s="209"/>
      <c r="X426" s="209"/>
      <c r="Y426" s="209"/>
      <c r="Z426" s="209"/>
      <c r="AA426" s="209"/>
      <c r="AB426" s="209"/>
      <c r="AC426" s="209"/>
      <c r="AD426" s="209"/>
    </row>
    <row r="427" spans="1:30" s="15" customFormat="1" ht="18.75" customHeight="1" x14ac:dyDescent="0.25">
      <c r="B427" s="223">
        <v>82</v>
      </c>
      <c r="C427" s="109" t="s">
        <v>403</v>
      </c>
      <c r="D427" s="110" t="s">
        <v>1005</v>
      </c>
      <c r="E427" s="49">
        <f>+E428+E429</f>
        <v>2951842</v>
      </c>
      <c r="F427" s="139"/>
      <c r="G427" s="231" t="s">
        <v>458</v>
      </c>
      <c r="I427" s="93"/>
      <c r="M427" s="208"/>
      <c r="N427" s="208"/>
      <c r="O427" s="208"/>
      <c r="P427" s="208"/>
      <c r="Q427" s="208"/>
      <c r="R427" s="208"/>
      <c r="S427" s="208"/>
      <c r="T427" s="208"/>
      <c r="U427" s="208"/>
      <c r="V427" s="208"/>
      <c r="W427" s="208"/>
      <c r="X427" s="208"/>
      <c r="Y427" s="208"/>
      <c r="Z427" s="208"/>
      <c r="AA427" s="208"/>
      <c r="AB427" s="208"/>
      <c r="AC427" s="208"/>
      <c r="AD427" s="208"/>
    </row>
    <row r="428" spans="1:30" s="15" customFormat="1" ht="15" x14ac:dyDescent="0.25">
      <c r="B428" s="34"/>
      <c r="C428" s="12" t="s">
        <v>404</v>
      </c>
      <c r="D428" s="13" t="s">
        <v>405</v>
      </c>
      <c r="E428" s="9">
        <v>2086678</v>
      </c>
      <c r="F428" s="106"/>
      <c r="G428" s="192" t="s">
        <v>459</v>
      </c>
      <c r="H428" s="75">
        <v>511</v>
      </c>
      <c r="I428" s="84" t="s">
        <v>1099</v>
      </c>
      <c r="J428" s="454">
        <f>+E428</f>
        <v>2086678</v>
      </c>
      <c r="K428" s="2" t="s">
        <v>998</v>
      </c>
      <c r="M428" s="207"/>
      <c r="N428" s="208"/>
      <c r="O428" s="208"/>
      <c r="P428" s="208"/>
      <c r="Q428" s="208"/>
      <c r="R428" s="208"/>
      <c r="S428" s="208"/>
      <c r="T428" s="208"/>
      <c r="U428" s="208"/>
      <c r="V428" s="208"/>
      <c r="W428" s="208"/>
      <c r="X428" s="208"/>
      <c r="Y428" s="208"/>
      <c r="Z428" s="208"/>
      <c r="AA428" s="208"/>
      <c r="AB428" s="208"/>
      <c r="AC428" s="208"/>
      <c r="AD428" s="208"/>
    </row>
    <row r="429" spans="1:30" s="15" customFormat="1" ht="36.75" customHeight="1" x14ac:dyDescent="0.25">
      <c r="B429" s="34"/>
      <c r="C429" s="12" t="s">
        <v>406</v>
      </c>
      <c r="D429" s="13" t="s">
        <v>407</v>
      </c>
      <c r="E429" s="9">
        <v>865164</v>
      </c>
      <c r="F429" s="106"/>
      <c r="G429" s="192" t="s">
        <v>459</v>
      </c>
      <c r="H429" s="75">
        <v>512</v>
      </c>
      <c r="I429" s="84" t="s">
        <v>1100</v>
      </c>
      <c r="J429" s="454">
        <f>+E429</f>
        <v>865164</v>
      </c>
      <c r="K429" s="2" t="s">
        <v>998</v>
      </c>
      <c r="M429" s="207"/>
      <c r="N429" s="208"/>
      <c r="O429" s="208"/>
      <c r="P429" s="208"/>
      <c r="Q429" s="208"/>
      <c r="R429" s="208"/>
      <c r="S429" s="208"/>
      <c r="T429" s="208"/>
      <c r="U429" s="208"/>
      <c r="V429" s="208"/>
      <c r="W429" s="208"/>
      <c r="X429" s="208"/>
      <c r="Y429" s="208"/>
      <c r="Z429" s="208"/>
      <c r="AA429" s="208"/>
      <c r="AB429" s="208"/>
      <c r="AC429" s="208"/>
      <c r="AD429" s="208"/>
    </row>
    <row r="430" spans="1:30" s="15" customFormat="1" ht="18.75" customHeight="1" x14ac:dyDescent="0.25">
      <c r="A430" s="134" t="s">
        <v>947</v>
      </c>
      <c r="B430" s="34">
        <v>83</v>
      </c>
      <c r="C430" s="109" t="s">
        <v>408</v>
      </c>
      <c r="D430" s="110" t="s">
        <v>409</v>
      </c>
      <c r="E430" s="49">
        <f>+E431+E435</f>
        <v>44</v>
      </c>
      <c r="F430" s="114" t="s">
        <v>1145</v>
      </c>
      <c r="G430" s="232" t="s">
        <v>458</v>
      </c>
      <c r="I430" s="93"/>
      <c r="M430" s="208"/>
      <c r="N430" s="208"/>
      <c r="O430" s="208"/>
      <c r="P430" s="208"/>
      <c r="Q430" s="208"/>
      <c r="R430" s="208"/>
      <c r="S430" s="208"/>
      <c r="T430" s="208"/>
      <c r="U430" s="208"/>
      <c r="V430" s="208"/>
      <c r="W430" s="208"/>
      <c r="X430" s="208"/>
      <c r="Y430" s="208"/>
      <c r="Z430" s="208"/>
      <c r="AA430" s="208"/>
      <c r="AB430" s="208"/>
      <c r="AC430" s="208"/>
      <c r="AD430" s="208"/>
    </row>
    <row r="431" spans="1:30" s="200" customFormat="1" ht="18.75" customHeight="1" x14ac:dyDescent="0.25">
      <c r="A431" s="134" t="s">
        <v>947</v>
      </c>
      <c r="B431" s="220">
        <v>83</v>
      </c>
      <c r="C431" s="201" t="s">
        <v>1001</v>
      </c>
      <c r="D431" s="202" t="s">
        <v>1002</v>
      </c>
      <c r="E431" s="50">
        <f>SUM(E432:E434)</f>
        <v>2</v>
      </c>
      <c r="F431" s="203"/>
      <c r="G431" s="233" t="s">
        <v>458</v>
      </c>
      <c r="I431" s="204"/>
      <c r="M431" s="212"/>
      <c r="N431" s="212"/>
      <c r="O431" s="212"/>
      <c r="P431" s="212"/>
      <c r="Q431" s="212"/>
      <c r="R431" s="212"/>
      <c r="S431" s="212"/>
      <c r="T431" s="212"/>
      <c r="U431" s="212"/>
      <c r="V431" s="212"/>
      <c r="W431" s="212"/>
      <c r="X431" s="212"/>
      <c r="Y431" s="212"/>
      <c r="Z431" s="212"/>
      <c r="AA431" s="212"/>
      <c r="AB431" s="212"/>
      <c r="AC431" s="212"/>
      <c r="AD431" s="212"/>
    </row>
    <row r="432" spans="1:30" s="186" customFormat="1" ht="18.75" customHeight="1" x14ac:dyDescent="0.25">
      <c r="A432" s="134" t="s">
        <v>947</v>
      </c>
      <c r="B432" s="187"/>
      <c r="C432" s="14" t="s">
        <v>1127</v>
      </c>
      <c r="D432" s="179" t="s">
        <v>421</v>
      </c>
      <c r="E432" s="9">
        <v>1</v>
      </c>
      <c r="F432" s="188"/>
      <c r="G432" s="192" t="s">
        <v>459</v>
      </c>
      <c r="H432" s="260">
        <v>627</v>
      </c>
      <c r="I432" s="84" t="s">
        <v>421</v>
      </c>
      <c r="J432" s="21">
        <f>+E432</f>
        <v>1</v>
      </c>
      <c r="K432" s="2" t="s">
        <v>997</v>
      </c>
      <c r="M432" s="213"/>
      <c r="N432" s="214"/>
      <c r="O432" s="214"/>
      <c r="P432" s="214"/>
      <c r="Q432" s="214"/>
      <c r="R432" s="214"/>
      <c r="S432" s="214"/>
      <c r="T432" s="214"/>
      <c r="U432" s="214"/>
      <c r="V432" s="214"/>
      <c r="W432" s="214"/>
      <c r="X432" s="214"/>
      <c r="Y432" s="214"/>
      <c r="Z432" s="214"/>
      <c r="AA432" s="214"/>
      <c r="AB432" s="214"/>
      <c r="AC432" s="214"/>
      <c r="AD432" s="214"/>
    </row>
    <row r="433" spans="1:30" s="186" customFormat="1" ht="18.75" customHeight="1" x14ac:dyDescent="0.25">
      <c r="A433" s="134"/>
      <c r="B433" s="187"/>
      <c r="C433" s="14" t="s">
        <v>1128</v>
      </c>
      <c r="D433" s="179" t="s">
        <v>759</v>
      </c>
      <c r="E433" s="9">
        <v>1</v>
      </c>
      <c r="F433" s="188"/>
      <c r="G433" s="192"/>
      <c r="H433" s="260">
        <v>711</v>
      </c>
      <c r="I433" s="84" t="s">
        <v>1126</v>
      </c>
      <c r="J433" s="21">
        <f>+E433</f>
        <v>1</v>
      </c>
      <c r="K433" s="2"/>
      <c r="M433" s="213"/>
      <c r="N433" s="214"/>
      <c r="O433" s="214"/>
      <c r="P433" s="214"/>
      <c r="Q433" s="214"/>
      <c r="R433" s="214"/>
      <c r="S433" s="214"/>
      <c r="T433" s="214"/>
      <c r="U433" s="214"/>
      <c r="V433" s="214"/>
      <c r="W433" s="214"/>
      <c r="X433" s="214"/>
      <c r="Y433" s="214"/>
      <c r="Z433" s="214"/>
      <c r="AA433" s="214"/>
      <c r="AB433" s="214"/>
      <c r="AC433" s="214"/>
      <c r="AD433" s="214"/>
    </row>
    <row r="434" spans="1:30" s="186" customFormat="1" ht="18.75" customHeight="1" x14ac:dyDescent="0.25">
      <c r="A434" s="134"/>
      <c r="B434" s="187"/>
      <c r="C434" s="257"/>
      <c r="D434" s="179"/>
      <c r="E434" s="261"/>
      <c r="F434" s="188"/>
      <c r="G434" s="192"/>
      <c r="H434" s="260" t="s">
        <v>1063</v>
      </c>
      <c r="I434" s="84" t="s">
        <v>1063</v>
      </c>
      <c r="J434" s="21"/>
      <c r="K434" s="2"/>
      <c r="M434" s="213"/>
      <c r="N434" s="214"/>
      <c r="O434" s="214"/>
      <c r="P434" s="214"/>
      <c r="Q434" s="214"/>
      <c r="R434" s="214"/>
      <c r="S434" s="214"/>
      <c r="T434" s="214"/>
      <c r="U434" s="214"/>
      <c r="V434" s="214"/>
      <c r="W434" s="214"/>
      <c r="X434" s="214"/>
      <c r="Y434" s="214"/>
      <c r="Z434" s="214"/>
      <c r="AA434" s="214"/>
      <c r="AB434" s="214"/>
      <c r="AC434" s="214"/>
      <c r="AD434" s="214"/>
    </row>
    <row r="435" spans="1:30" s="200" customFormat="1" ht="18.75" customHeight="1" x14ac:dyDescent="0.25">
      <c r="A435" s="134" t="s">
        <v>947</v>
      </c>
      <c r="B435" s="223">
        <v>83</v>
      </c>
      <c r="C435" s="201" t="s">
        <v>1003</v>
      </c>
      <c r="D435" s="202" t="s">
        <v>1004</v>
      </c>
      <c r="E435" s="50">
        <f>SUM(E436:E479)</f>
        <v>42</v>
      </c>
      <c r="F435" s="114" t="s">
        <v>1145</v>
      </c>
      <c r="G435" s="233" t="s">
        <v>458</v>
      </c>
      <c r="I435" s="204"/>
      <c r="M435" s="212"/>
      <c r="N435" s="212"/>
      <c r="O435" s="212"/>
      <c r="P435" s="212"/>
      <c r="Q435" s="212"/>
      <c r="R435" s="212"/>
      <c r="S435" s="212"/>
      <c r="T435" s="212"/>
      <c r="U435" s="212"/>
      <c r="V435" s="212"/>
      <c r="W435" s="212"/>
      <c r="X435" s="212"/>
      <c r="Y435" s="212"/>
      <c r="Z435" s="212"/>
      <c r="AA435" s="212"/>
      <c r="AB435" s="212"/>
      <c r="AC435" s="212"/>
      <c r="AD435" s="212"/>
    </row>
    <row r="436" spans="1:30" s="15" customFormat="1" ht="18.75" customHeight="1" x14ac:dyDescent="0.25">
      <c r="B436" s="253" t="s">
        <v>410</v>
      </c>
      <c r="C436" s="14" t="s">
        <v>1006</v>
      </c>
      <c r="D436" s="13" t="s">
        <v>980</v>
      </c>
      <c r="E436" s="9">
        <v>1</v>
      </c>
      <c r="F436" s="106"/>
      <c r="G436" s="192" t="s">
        <v>459</v>
      </c>
      <c r="H436" s="75">
        <v>522</v>
      </c>
      <c r="I436" s="84" t="s">
        <v>980</v>
      </c>
      <c r="J436" s="454">
        <f>+E436</f>
        <v>1</v>
      </c>
      <c r="K436" s="2" t="s">
        <v>998</v>
      </c>
      <c r="M436" s="207"/>
      <c r="N436" s="208"/>
      <c r="O436" s="208"/>
      <c r="P436" s="208"/>
      <c r="Q436" s="208"/>
      <c r="R436" s="208"/>
      <c r="S436" s="208"/>
      <c r="T436" s="208"/>
      <c r="U436" s="208"/>
      <c r="V436" s="208"/>
      <c r="W436" s="208"/>
      <c r="X436" s="208"/>
      <c r="Y436" s="208"/>
      <c r="Z436" s="208"/>
      <c r="AA436" s="208"/>
      <c r="AB436" s="208"/>
      <c r="AC436" s="208"/>
      <c r="AD436" s="208"/>
    </row>
    <row r="437" spans="1:30" s="15" customFormat="1" ht="18.75" customHeight="1" x14ac:dyDescent="0.25">
      <c r="B437" s="253" t="s">
        <v>411</v>
      </c>
      <c r="C437" s="14" t="s">
        <v>1007</v>
      </c>
      <c r="D437" s="13" t="s">
        <v>957</v>
      </c>
      <c r="E437" s="9">
        <v>1</v>
      </c>
      <c r="F437" s="106"/>
      <c r="G437" s="192" t="s">
        <v>459</v>
      </c>
      <c r="H437" s="75">
        <v>531</v>
      </c>
      <c r="I437" s="84" t="s">
        <v>957</v>
      </c>
      <c r="J437" s="454">
        <f t="shared" ref="J437:J447" si="0">+E437</f>
        <v>1</v>
      </c>
      <c r="K437" s="2" t="s">
        <v>998</v>
      </c>
      <c r="M437" s="207"/>
      <c r="N437" s="208"/>
      <c r="O437" s="208"/>
      <c r="P437" s="208"/>
      <c r="Q437" s="208"/>
      <c r="R437" s="208"/>
      <c r="S437" s="208"/>
      <c r="T437" s="208"/>
      <c r="U437" s="208"/>
      <c r="V437" s="208"/>
      <c r="W437" s="208"/>
      <c r="X437" s="208"/>
      <c r="Y437" s="208"/>
      <c r="Z437" s="208"/>
      <c r="AA437" s="208"/>
      <c r="AB437" s="208"/>
      <c r="AC437" s="208"/>
      <c r="AD437" s="208"/>
    </row>
    <row r="438" spans="1:30" s="15" customFormat="1" ht="18.75" customHeight="1" x14ac:dyDescent="0.25">
      <c r="B438" s="253" t="s">
        <v>412</v>
      </c>
      <c r="C438" s="14" t="s">
        <v>1008</v>
      </c>
      <c r="D438" s="13" t="s">
        <v>418</v>
      </c>
      <c r="E438" s="9">
        <v>1</v>
      </c>
      <c r="F438" s="106"/>
      <c r="G438" s="192" t="s">
        <v>459</v>
      </c>
      <c r="H438" s="75">
        <v>532</v>
      </c>
      <c r="I438" s="84" t="s">
        <v>418</v>
      </c>
      <c r="J438" s="454">
        <f>+E438</f>
        <v>1</v>
      </c>
      <c r="K438" s="2" t="s">
        <v>998</v>
      </c>
      <c r="M438" s="207"/>
      <c r="N438" s="208"/>
      <c r="O438" s="208"/>
      <c r="P438" s="208"/>
      <c r="Q438" s="208"/>
      <c r="R438" s="208"/>
      <c r="S438" s="208"/>
      <c r="T438" s="208"/>
      <c r="U438" s="208"/>
      <c r="V438" s="208"/>
      <c r="W438" s="208"/>
      <c r="X438" s="208"/>
      <c r="Y438" s="208"/>
      <c r="Z438" s="208"/>
      <c r="AA438" s="208"/>
      <c r="AB438" s="208"/>
      <c r="AC438" s="208"/>
      <c r="AD438" s="208"/>
    </row>
    <row r="439" spans="1:30" s="15" customFormat="1" ht="18.75" customHeight="1" x14ac:dyDescent="0.25">
      <c r="B439" s="253" t="s">
        <v>413</v>
      </c>
      <c r="C439" s="14" t="s">
        <v>1009</v>
      </c>
      <c r="D439" s="13" t="s">
        <v>614</v>
      </c>
      <c r="E439" s="9">
        <v>1</v>
      </c>
      <c r="F439" s="106"/>
      <c r="G439" s="192" t="s">
        <v>459</v>
      </c>
      <c r="H439" s="75">
        <v>533</v>
      </c>
      <c r="I439" s="84" t="s">
        <v>614</v>
      </c>
      <c r="J439" s="454">
        <f t="shared" si="0"/>
        <v>1</v>
      </c>
      <c r="K439" s="2" t="s">
        <v>998</v>
      </c>
      <c r="M439" s="207"/>
      <c r="N439" s="208"/>
      <c r="O439" s="208"/>
      <c r="P439" s="208"/>
      <c r="Q439" s="208"/>
      <c r="R439" s="208"/>
      <c r="S439" s="208"/>
      <c r="T439" s="208"/>
      <c r="U439" s="208"/>
      <c r="V439" s="208"/>
      <c r="W439" s="208"/>
      <c r="X439" s="208"/>
      <c r="Y439" s="208"/>
      <c r="Z439" s="208"/>
      <c r="AA439" s="208"/>
      <c r="AB439" s="208"/>
      <c r="AC439" s="208"/>
      <c r="AD439" s="208"/>
    </row>
    <row r="440" spans="1:30" s="15" customFormat="1" ht="18.75" customHeight="1" x14ac:dyDescent="0.25">
      <c r="B440" s="253" t="s">
        <v>415</v>
      </c>
      <c r="C440" s="14" t="s">
        <v>1010</v>
      </c>
      <c r="D440" s="13" t="s">
        <v>414</v>
      </c>
      <c r="E440" s="9">
        <v>1</v>
      </c>
      <c r="F440" s="106"/>
      <c r="G440" s="192" t="s">
        <v>459</v>
      </c>
      <c r="H440" s="75">
        <v>534</v>
      </c>
      <c r="I440" s="84" t="s">
        <v>414</v>
      </c>
      <c r="J440" s="454">
        <f t="shared" si="0"/>
        <v>1</v>
      </c>
      <c r="K440" s="2" t="s">
        <v>998</v>
      </c>
      <c r="M440" s="207"/>
      <c r="N440" s="208"/>
      <c r="O440" s="208"/>
      <c r="P440" s="208"/>
      <c r="Q440" s="208"/>
      <c r="R440" s="208"/>
      <c r="S440" s="208"/>
      <c r="T440" s="208"/>
      <c r="U440" s="208"/>
      <c r="V440" s="208"/>
      <c r="W440" s="208"/>
      <c r="X440" s="208"/>
      <c r="Y440" s="208"/>
      <c r="Z440" s="208"/>
      <c r="AA440" s="208"/>
      <c r="AB440" s="208"/>
      <c r="AC440" s="208"/>
      <c r="AD440" s="208"/>
    </row>
    <row r="441" spans="1:30" s="15" customFormat="1" ht="18.75" customHeight="1" x14ac:dyDescent="0.25">
      <c r="B441" s="253" t="s">
        <v>416</v>
      </c>
      <c r="C441" s="14" t="s">
        <v>1011</v>
      </c>
      <c r="D441" s="13" t="s">
        <v>615</v>
      </c>
      <c r="E441" s="9">
        <v>1</v>
      </c>
      <c r="F441" s="106"/>
      <c r="G441" s="192" t="s">
        <v>459</v>
      </c>
      <c r="H441" s="75">
        <v>535</v>
      </c>
      <c r="I441" s="84" t="s">
        <v>615</v>
      </c>
      <c r="J441" s="454">
        <f t="shared" si="0"/>
        <v>1</v>
      </c>
      <c r="K441" s="2" t="s">
        <v>998</v>
      </c>
      <c r="M441" s="207"/>
      <c r="N441" s="208"/>
      <c r="O441" s="208"/>
      <c r="P441" s="208"/>
      <c r="Q441" s="208"/>
      <c r="R441" s="208"/>
      <c r="S441" s="208"/>
      <c r="T441" s="208"/>
      <c r="U441" s="208"/>
      <c r="V441" s="208"/>
      <c r="W441" s="208"/>
      <c r="X441" s="208"/>
      <c r="Y441" s="208"/>
      <c r="Z441" s="208"/>
      <c r="AA441" s="208"/>
      <c r="AB441" s="208"/>
      <c r="AC441" s="208"/>
      <c r="AD441" s="208"/>
    </row>
    <row r="442" spans="1:30" s="15" customFormat="1" ht="18.75" customHeight="1" x14ac:dyDescent="0.25">
      <c r="B442" s="253" t="s">
        <v>417</v>
      </c>
      <c r="C442" s="14" t="s">
        <v>1012</v>
      </c>
      <c r="D442" s="13" t="s">
        <v>616</v>
      </c>
      <c r="E442" s="9">
        <v>1</v>
      </c>
      <c r="F442" s="106"/>
      <c r="G442" s="192" t="s">
        <v>459</v>
      </c>
      <c r="H442" s="75">
        <v>536</v>
      </c>
      <c r="I442" s="84" t="s">
        <v>616</v>
      </c>
      <c r="J442" s="454">
        <f t="shared" si="0"/>
        <v>1</v>
      </c>
      <c r="K442" s="2" t="s">
        <v>998</v>
      </c>
      <c r="M442" s="207"/>
      <c r="N442" s="208"/>
      <c r="O442" s="208"/>
      <c r="P442" s="208"/>
      <c r="Q442" s="208"/>
      <c r="R442" s="208"/>
      <c r="S442" s="208"/>
      <c r="T442" s="208"/>
      <c r="U442" s="208"/>
      <c r="V442" s="208"/>
      <c r="W442" s="208"/>
      <c r="X442" s="208"/>
      <c r="Y442" s="208"/>
      <c r="Z442" s="208"/>
      <c r="AA442" s="208"/>
      <c r="AB442" s="208"/>
      <c r="AC442" s="208"/>
      <c r="AD442" s="208"/>
    </row>
    <row r="443" spans="1:30" s="15" customFormat="1" ht="26.25" customHeight="1" x14ac:dyDescent="0.25">
      <c r="B443" s="253" t="s">
        <v>419</v>
      </c>
      <c r="C443" s="14" t="s">
        <v>1013</v>
      </c>
      <c r="D443" s="13" t="s">
        <v>958</v>
      </c>
      <c r="E443" s="9">
        <v>1</v>
      </c>
      <c r="F443" s="106"/>
      <c r="G443" s="192" t="s">
        <v>459</v>
      </c>
      <c r="H443" s="75">
        <v>537</v>
      </c>
      <c r="I443" s="84" t="s">
        <v>958</v>
      </c>
      <c r="J443" s="454">
        <f t="shared" si="0"/>
        <v>1</v>
      </c>
      <c r="K443" s="2" t="s">
        <v>998</v>
      </c>
      <c r="M443" s="207"/>
      <c r="N443" s="208"/>
      <c r="O443" s="208"/>
      <c r="P443" s="208"/>
      <c r="Q443" s="208"/>
      <c r="R443" s="208"/>
      <c r="S443" s="208"/>
      <c r="T443" s="208"/>
      <c r="U443" s="208"/>
      <c r="V443" s="208"/>
      <c r="W443" s="208"/>
      <c r="X443" s="208"/>
      <c r="Y443" s="208"/>
      <c r="Z443" s="208"/>
      <c r="AA443" s="208"/>
      <c r="AB443" s="208"/>
      <c r="AC443" s="208"/>
      <c r="AD443" s="208"/>
    </row>
    <row r="444" spans="1:30" s="15" customFormat="1" ht="26.25" customHeight="1" x14ac:dyDescent="0.25">
      <c r="B444" s="253" t="s">
        <v>420</v>
      </c>
      <c r="C444" s="14" t="s">
        <v>1014</v>
      </c>
      <c r="D444" s="13" t="s">
        <v>1110</v>
      </c>
      <c r="E444" s="9">
        <v>1</v>
      </c>
      <c r="F444" s="106"/>
      <c r="G444" s="192" t="s">
        <v>459</v>
      </c>
      <c r="H444" s="75">
        <v>538</v>
      </c>
      <c r="I444" s="84" t="s">
        <v>1110</v>
      </c>
      <c r="J444" s="454">
        <f t="shared" si="0"/>
        <v>1</v>
      </c>
      <c r="K444" s="2" t="s">
        <v>998</v>
      </c>
      <c r="M444" s="207"/>
      <c r="N444" s="208"/>
      <c r="O444" s="208"/>
      <c r="P444" s="208"/>
      <c r="Q444" s="208"/>
      <c r="R444" s="208"/>
      <c r="S444" s="208"/>
      <c r="T444" s="208"/>
      <c r="U444" s="208"/>
      <c r="V444" s="208"/>
      <c r="W444" s="208"/>
      <c r="X444" s="208"/>
      <c r="Y444" s="208"/>
      <c r="Z444" s="208"/>
      <c r="AA444" s="208"/>
      <c r="AB444" s="208"/>
      <c r="AC444" s="208"/>
      <c r="AD444" s="208"/>
    </row>
    <row r="445" spans="1:30" s="15" customFormat="1" ht="18.75" customHeight="1" x14ac:dyDescent="0.25">
      <c r="B445" s="253" t="s">
        <v>422</v>
      </c>
      <c r="C445" s="14" t="s">
        <v>1015</v>
      </c>
      <c r="D445" s="13" t="s">
        <v>1091</v>
      </c>
      <c r="E445" s="9">
        <v>1</v>
      </c>
      <c r="F445" s="106"/>
      <c r="G445" s="192" t="s">
        <v>459</v>
      </c>
      <c r="H445" s="75">
        <v>539</v>
      </c>
      <c r="I445" s="84" t="s">
        <v>1091</v>
      </c>
      <c r="J445" s="454">
        <f t="shared" si="0"/>
        <v>1</v>
      </c>
      <c r="K445" s="2" t="s">
        <v>998</v>
      </c>
      <c r="M445" s="207"/>
      <c r="N445" s="208"/>
      <c r="O445" s="208"/>
      <c r="P445" s="208"/>
      <c r="Q445" s="208"/>
      <c r="R445" s="208"/>
      <c r="S445" s="208"/>
      <c r="T445" s="208"/>
      <c r="U445" s="208"/>
      <c r="V445" s="208"/>
      <c r="W445" s="208"/>
      <c r="X445" s="208"/>
      <c r="Y445" s="208"/>
      <c r="Z445" s="208"/>
      <c r="AA445" s="208"/>
      <c r="AB445" s="208"/>
      <c r="AC445" s="208"/>
      <c r="AD445" s="208"/>
    </row>
    <row r="446" spans="1:30" s="15" customFormat="1" ht="18.75" customHeight="1" x14ac:dyDescent="0.25">
      <c r="B446" s="253" t="s">
        <v>423</v>
      </c>
      <c r="C446" s="14" t="s">
        <v>1016</v>
      </c>
      <c r="D446" s="13" t="s">
        <v>959</v>
      </c>
      <c r="E446" s="9">
        <v>1</v>
      </c>
      <c r="F446" s="106"/>
      <c r="G446" s="192" t="s">
        <v>459</v>
      </c>
      <c r="H446" s="75">
        <v>541</v>
      </c>
      <c r="I446" s="84" t="s">
        <v>959</v>
      </c>
      <c r="J446" s="454">
        <f t="shared" si="0"/>
        <v>1</v>
      </c>
      <c r="K446" s="2" t="s">
        <v>998</v>
      </c>
      <c r="M446" s="207"/>
      <c r="N446" s="208"/>
      <c r="O446" s="208"/>
      <c r="P446" s="208"/>
      <c r="Q446" s="208"/>
      <c r="R446" s="208"/>
      <c r="S446" s="208"/>
      <c r="T446" s="208"/>
      <c r="U446" s="208"/>
      <c r="V446" s="208"/>
      <c r="W446" s="208"/>
      <c r="X446" s="208"/>
      <c r="Y446" s="208"/>
      <c r="Z446" s="208"/>
      <c r="AA446" s="208"/>
      <c r="AB446" s="208"/>
      <c r="AC446" s="208"/>
      <c r="AD446" s="208"/>
    </row>
    <row r="447" spans="1:30" s="15" customFormat="1" ht="27" customHeight="1" x14ac:dyDescent="0.25">
      <c r="B447" s="253" t="s">
        <v>424</v>
      </c>
      <c r="C447" s="14" t="s">
        <v>1017</v>
      </c>
      <c r="D447" s="13" t="s">
        <v>960</v>
      </c>
      <c r="E447" s="9">
        <v>1</v>
      </c>
      <c r="F447" s="106"/>
      <c r="G447" s="192" t="s">
        <v>459</v>
      </c>
      <c r="H447" s="75">
        <v>542</v>
      </c>
      <c r="I447" s="84" t="s">
        <v>960</v>
      </c>
      <c r="J447" s="454">
        <f t="shared" si="0"/>
        <v>1</v>
      </c>
      <c r="K447" s="2" t="s">
        <v>998</v>
      </c>
      <c r="M447" s="207"/>
      <c r="N447" s="208"/>
      <c r="O447" s="208"/>
      <c r="P447" s="208"/>
      <c r="Q447" s="208"/>
      <c r="R447" s="208"/>
      <c r="S447" s="208"/>
      <c r="T447" s="208"/>
      <c r="U447" s="208"/>
      <c r="V447" s="208"/>
      <c r="W447" s="208"/>
      <c r="X447" s="208"/>
      <c r="Y447" s="208"/>
      <c r="Z447" s="208"/>
      <c r="AA447" s="208"/>
      <c r="AB447" s="208"/>
      <c r="AC447" s="208"/>
      <c r="AD447" s="208"/>
    </row>
    <row r="448" spans="1:30" s="15" customFormat="1" ht="18.75" customHeight="1" x14ac:dyDescent="0.25">
      <c r="B448" s="253" t="s">
        <v>425</v>
      </c>
      <c r="C448" s="14" t="s">
        <v>1018</v>
      </c>
      <c r="D448" s="13" t="s">
        <v>961</v>
      </c>
      <c r="E448" s="9">
        <v>1</v>
      </c>
      <c r="F448" s="106"/>
      <c r="G448" s="192" t="s">
        <v>459</v>
      </c>
      <c r="H448" s="75">
        <v>543</v>
      </c>
      <c r="I448" s="84" t="s">
        <v>961</v>
      </c>
      <c r="J448" s="454">
        <f t="shared" ref="J448:J477" si="1">+E448</f>
        <v>1</v>
      </c>
      <c r="K448" s="2" t="s">
        <v>998</v>
      </c>
      <c r="M448" s="207"/>
      <c r="N448" s="208"/>
      <c r="O448" s="208"/>
      <c r="P448" s="208"/>
      <c r="Q448" s="208"/>
      <c r="R448" s="208"/>
      <c r="S448" s="208"/>
      <c r="T448" s="208"/>
      <c r="U448" s="208"/>
      <c r="V448" s="208"/>
      <c r="W448" s="208"/>
      <c r="X448" s="208"/>
      <c r="Y448" s="208"/>
      <c r="Z448" s="208"/>
      <c r="AA448" s="208"/>
      <c r="AB448" s="208"/>
      <c r="AC448" s="208"/>
      <c r="AD448" s="208"/>
    </row>
    <row r="449" spans="2:30" s="15" customFormat="1" ht="27" customHeight="1" x14ac:dyDescent="0.25">
      <c r="B449" s="253" t="s">
        <v>426</v>
      </c>
      <c r="C449" s="14" t="s">
        <v>1019</v>
      </c>
      <c r="D449" s="13" t="s">
        <v>981</v>
      </c>
      <c r="E449" s="9">
        <v>1</v>
      </c>
      <c r="F449" s="106"/>
      <c r="G449" s="192" t="s">
        <v>459</v>
      </c>
      <c r="H449" s="75">
        <v>544</v>
      </c>
      <c r="I449" s="84" t="s">
        <v>981</v>
      </c>
      <c r="J449" s="454">
        <f t="shared" si="1"/>
        <v>1</v>
      </c>
      <c r="K449" s="2" t="s">
        <v>998</v>
      </c>
      <c r="M449" s="207"/>
      <c r="N449" s="208"/>
      <c r="O449" s="208"/>
      <c r="P449" s="208"/>
      <c r="Q449" s="208"/>
      <c r="R449" s="208"/>
      <c r="S449" s="208"/>
      <c r="T449" s="208"/>
      <c r="U449" s="208"/>
      <c r="V449" s="208"/>
      <c r="W449" s="208"/>
      <c r="X449" s="208"/>
      <c r="Y449" s="208"/>
      <c r="Z449" s="208"/>
      <c r="AA449" s="208"/>
      <c r="AB449" s="208"/>
      <c r="AC449" s="208"/>
      <c r="AD449" s="208"/>
    </row>
    <row r="450" spans="2:30" s="15" customFormat="1" ht="33" customHeight="1" x14ac:dyDescent="0.25">
      <c r="B450" s="253" t="s">
        <v>617</v>
      </c>
      <c r="C450" s="14" t="s">
        <v>1020</v>
      </c>
      <c r="D450" s="13" t="s">
        <v>962</v>
      </c>
      <c r="E450" s="9">
        <v>1</v>
      </c>
      <c r="F450" s="106"/>
      <c r="G450" s="192" t="s">
        <v>459</v>
      </c>
      <c r="H450" s="75">
        <v>551</v>
      </c>
      <c r="I450" s="84" t="s">
        <v>962</v>
      </c>
      <c r="J450" s="454">
        <f t="shared" si="1"/>
        <v>1</v>
      </c>
      <c r="K450" s="2" t="s">
        <v>998</v>
      </c>
      <c r="M450" s="207"/>
      <c r="N450" s="208"/>
      <c r="O450" s="208"/>
      <c r="P450" s="208"/>
      <c r="Q450" s="208"/>
      <c r="R450" s="208"/>
      <c r="S450" s="208"/>
      <c r="T450" s="208"/>
      <c r="U450" s="208"/>
      <c r="V450" s="208"/>
      <c r="W450" s="208"/>
      <c r="X450" s="208"/>
      <c r="Y450" s="208"/>
      <c r="Z450" s="208"/>
      <c r="AA450" s="208"/>
      <c r="AB450" s="208"/>
      <c r="AC450" s="208"/>
      <c r="AD450" s="208"/>
    </row>
    <row r="451" spans="2:30" s="15" customFormat="1" ht="18.75" customHeight="1" x14ac:dyDescent="0.25">
      <c r="B451" s="253" t="s">
        <v>619</v>
      </c>
      <c r="C451" s="14" t="s">
        <v>1021</v>
      </c>
      <c r="D451" s="13" t="s">
        <v>698</v>
      </c>
      <c r="E451" s="9">
        <v>1</v>
      </c>
      <c r="F451" s="106"/>
      <c r="G451" s="192" t="s">
        <v>459</v>
      </c>
      <c r="H451" s="75">
        <v>552</v>
      </c>
      <c r="I451" s="84" t="s">
        <v>985</v>
      </c>
      <c r="J451" s="454">
        <f t="shared" si="1"/>
        <v>1</v>
      </c>
      <c r="K451" s="2" t="s">
        <v>998</v>
      </c>
      <c r="M451" s="207"/>
      <c r="N451" s="208"/>
      <c r="O451" s="208"/>
      <c r="P451" s="208"/>
      <c r="Q451" s="208"/>
      <c r="R451" s="208"/>
      <c r="S451" s="208"/>
      <c r="T451" s="208"/>
      <c r="U451" s="208"/>
      <c r="V451" s="208"/>
      <c r="W451" s="208"/>
      <c r="X451" s="208"/>
      <c r="Y451" s="208"/>
      <c r="Z451" s="208"/>
      <c r="AA451" s="208"/>
      <c r="AB451" s="208"/>
      <c r="AC451" s="208"/>
      <c r="AD451" s="208"/>
    </row>
    <row r="452" spans="2:30" s="15" customFormat="1" ht="18.75" customHeight="1" x14ac:dyDescent="0.25">
      <c r="B452" s="253" t="s">
        <v>620</v>
      </c>
      <c r="C452" s="14" t="s">
        <v>1022</v>
      </c>
      <c r="D452" s="13" t="s">
        <v>963</v>
      </c>
      <c r="E452" s="9">
        <v>1</v>
      </c>
      <c r="F452" s="106"/>
      <c r="G452" s="192" t="s">
        <v>459</v>
      </c>
      <c r="H452" s="75">
        <v>553</v>
      </c>
      <c r="I452" s="84" t="s">
        <v>963</v>
      </c>
      <c r="J452" s="454">
        <f t="shared" si="1"/>
        <v>1</v>
      </c>
      <c r="K452" s="2" t="s">
        <v>998</v>
      </c>
      <c r="M452" s="207"/>
      <c r="N452" s="208"/>
      <c r="O452" s="208"/>
      <c r="P452" s="208"/>
      <c r="Q452" s="208"/>
      <c r="R452" s="208"/>
      <c r="S452" s="208"/>
      <c r="T452" s="208"/>
      <c r="U452" s="208"/>
      <c r="V452" s="208"/>
      <c r="W452" s="208"/>
      <c r="X452" s="208"/>
      <c r="Y452" s="208"/>
      <c r="Z452" s="208"/>
      <c r="AA452" s="208"/>
      <c r="AB452" s="208"/>
      <c r="AC452" s="208"/>
      <c r="AD452" s="208"/>
    </row>
    <row r="453" spans="2:30" s="15" customFormat="1" ht="18.75" customHeight="1" x14ac:dyDescent="0.25">
      <c r="B453" s="253" t="s">
        <v>621</v>
      </c>
      <c r="C453" s="14" t="s">
        <v>1023</v>
      </c>
      <c r="D453" s="13" t="s">
        <v>964</v>
      </c>
      <c r="E453" s="9">
        <v>1</v>
      </c>
      <c r="F453" s="106"/>
      <c r="G453" s="192" t="s">
        <v>459</v>
      </c>
      <c r="H453" s="75">
        <v>554</v>
      </c>
      <c r="I453" s="84" t="s">
        <v>964</v>
      </c>
      <c r="J453" s="454">
        <f t="shared" si="1"/>
        <v>1</v>
      </c>
      <c r="K453" s="2" t="s">
        <v>998</v>
      </c>
      <c r="M453" s="207"/>
      <c r="N453" s="208"/>
      <c r="O453" s="208"/>
      <c r="P453" s="208"/>
      <c r="Q453" s="208"/>
      <c r="R453" s="208"/>
      <c r="S453" s="208"/>
      <c r="T453" s="208"/>
      <c r="U453" s="208"/>
      <c r="V453" s="208"/>
      <c r="W453" s="208"/>
      <c r="X453" s="208"/>
      <c r="Y453" s="208"/>
      <c r="Z453" s="208"/>
      <c r="AA453" s="208"/>
      <c r="AB453" s="208"/>
      <c r="AC453" s="208"/>
      <c r="AD453" s="208"/>
    </row>
    <row r="454" spans="2:30" s="15" customFormat="1" ht="15" x14ac:dyDescent="0.25">
      <c r="B454" s="253" t="s">
        <v>622</v>
      </c>
      <c r="C454" s="14" t="s">
        <v>1024</v>
      </c>
      <c r="D454" s="13" t="s">
        <v>965</v>
      </c>
      <c r="E454" s="9">
        <v>1</v>
      </c>
      <c r="F454" s="106"/>
      <c r="G454" s="192" t="s">
        <v>459</v>
      </c>
      <c r="H454" s="75">
        <v>555</v>
      </c>
      <c r="I454" s="84" t="s">
        <v>965</v>
      </c>
      <c r="J454" s="454">
        <f t="shared" si="1"/>
        <v>1</v>
      </c>
      <c r="K454" s="2" t="s">
        <v>998</v>
      </c>
      <c r="M454" s="207"/>
      <c r="N454" s="208"/>
      <c r="O454" s="208"/>
      <c r="P454" s="208"/>
      <c r="Q454" s="208"/>
      <c r="R454" s="208"/>
      <c r="S454" s="208"/>
      <c r="T454" s="208"/>
      <c r="U454" s="208"/>
      <c r="V454" s="208"/>
      <c r="W454" s="208"/>
      <c r="X454" s="208"/>
      <c r="Y454" s="208"/>
      <c r="Z454" s="208"/>
      <c r="AA454" s="208"/>
      <c r="AB454" s="208"/>
      <c r="AC454" s="208"/>
      <c r="AD454" s="208"/>
    </row>
    <row r="455" spans="2:30" s="15" customFormat="1" ht="18.75" customHeight="1" x14ac:dyDescent="0.25">
      <c r="B455" s="253" t="s">
        <v>623</v>
      </c>
      <c r="C455" s="14" t="s">
        <v>1025</v>
      </c>
      <c r="D455" s="13" t="s">
        <v>966</v>
      </c>
      <c r="E455" s="9">
        <v>1</v>
      </c>
      <c r="F455" s="106"/>
      <c r="G455" s="192" t="s">
        <v>459</v>
      </c>
      <c r="H455" s="75">
        <v>556</v>
      </c>
      <c r="I455" s="84" t="s">
        <v>966</v>
      </c>
      <c r="J455" s="454">
        <f t="shared" si="1"/>
        <v>1</v>
      </c>
      <c r="K455" s="2" t="s">
        <v>998</v>
      </c>
      <c r="M455" s="207"/>
      <c r="N455" s="208"/>
      <c r="O455" s="208"/>
      <c r="P455" s="208"/>
      <c r="Q455" s="208"/>
      <c r="R455" s="208"/>
      <c r="S455" s="208"/>
      <c r="T455" s="208"/>
      <c r="U455" s="208"/>
      <c r="V455" s="208"/>
      <c r="W455" s="208"/>
      <c r="X455" s="208"/>
      <c r="Y455" s="208"/>
      <c r="Z455" s="208"/>
      <c r="AA455" s="208"/>
      <c r="AB455" s="208"/>
      <c r="AC455" s="208"/>
      <c r="AD455" s="208"/>
    </row>
    <row r="456" spans="2:30" s="15" customFormat="1" ht="18.75" customHeight="1" x14ac:dyDescent="0.25">
      <c r="B456" s="253" t="s">
        <v>624</v>
      </c>
      <c r="C456" s="14" t="s">
        <v>1026</v>
      </c>
      <c r="D456" s="13" t="s">
        <v>967</v>
      </c>
      <c r="E456" s="9">
        <v>1</v>
      </c>
      <c r="F456" s="106"/>
      <c r="G456" s="192" t="s">
        <v>459</v>
      </c>
      <c r="H456" s="75">
        <v>557</v>
      </c>
      <c r="I456" s="84" t="s">
        <v>967</v>
      </c>
      <c r="J456" s="454">
        <f t="shared" si="1"/>
        <v>1</v>
      </c>
      <c r="K456" s="2" t="s">
        <v>998</v>
      </c>
      <c r="M456" s="207"/>
      <c r="N456" s="208"/>
      <c r="O456" s="208"/>
      <c r="P456" s="208"/>
      <c r="Q456" s="208"/>
      <c r="R456" s="208"/>
      <c r="S456" s="208"/>
      <c r="T456" s="208"/>
      <c r="U456" s="208"/>
      <c r="V456" s="208"/>
      <c r="W456" s="208"/>
      <c r="X456" s="208"/>
      <c r="Y456" s="208"/>
      <c r="Z456" s="208"/>
      <c r="AA456" s="208"/>
      <c r="AB456" s="208"/>
      <c r="AC456" s="208"/>
      <c r="AD456" s="208"/>
    </row>
    <row r="457" spans="2:30" s="15" customFormat="1" ht="18.75" customHeight="1" x14ac:dyDescent="0.25">
      <c r="B457" s="253" t="s">
        <v>626</v>
      </c>
      <c r="C457" s="14" t="s">
        <v>1027</v>
      </c>
      <c r="D457" s="13" t="s">
        <v>1111</v>
      </c>
      <c r="E457" s="9">
        <v>1</v>
      </c>
      <c r="F457" s="106"/>
      <c r="G457" s="192" t="s">
        <v>459</v>
      </c>
      <c r="H457" s="75">
        <v>558</v>
      </c>
      <c r="I457" s="84" t="s">
        <v>1111</v>
      </c>
      <c r="J457" s="454">
        <f t="shared" si="1"/>
        <v>1</v>
      </c>
      <c r="K457" s="2" t="s">
        <v>998</v>
      </c>
      <c r="M457" s="207"/>
      <c r="N457" s="208"/>
      <c r="O457" s="208"/>
      <c r="P457" s="208"/>
      <c r="Q457" s="208"/>
      <c r="R457" s="208"/>
      <c r="S457" s="208"/>
      <c r="T457" s="208"/>
      <c r="U457" s="208"/>
      <c r="V457" s="208"/>
      <c r="W457" s="208"/>
      <c r="X457" s="208"/>
      <c r="Y457" s="208"/>
      <c r="Z457" s="208"/>
      <c r="AA457" s="208"/>
      <c r="AB457" s="208"/>
      <c r="AC457" s="208"/>
      <c r="AD457" s="208"/>
    </row>
    <row r="458" spans="2:30" s="15" customFormat="1" ht="18.75" customHeight="1" x14ac:dyDescent="0.25">
      <c r="B458" s="253" t="s">
        <v>627</v>
      </c>
      <c r="C458" s="14" t="s">
        <v>1028</v>
      </c>
      <c r="D458" s="13" t="s">
        <v>1112</v>
      </c>
      <c r="E458" s="9">
        <v>1</v>
      </c>
      <c r="F458" s="106"/>
      <c r="G458" s="192" t="s">
        <v>459</v>
      </c>
      <c r="H458" s="75">
        <v>559</v>
      </c>
      <c r="I458" s="84" t="s">
        <v>1112</v>
      </c>
      <c r="J458" s="454">
        <f t="shared" si="1"/>
        <v>1</v>
      </c>
      <c r="K458" s="2" t="s">
        <v>998</v>
      </c>
      <c r="M458" s="207"/>
      <c r="N458" s="208"/>
      <c r="O458" s="208"/>
      <c r="P458" s="208"/>
      <c r="Q458" s="208"/>
      <c r="R458" s="208"/>
      <c r="S458" s="208"/>
      <c r="T458" s="208"/>
      <c r="U458" s="208"/>
      <c r="V458" s="208"/>
      <c r="W458" s="208"/>
      <c r="X458" s="208"/>
      <c r="Y458" s="208"/>
      <c r="Z458" s="208"/>
      <c r="AA458" s="208"/>
      <c r="AB458" s="208"/>
      <c r="AC458" s="208"/>
      <c r="AD458" s="208"/>
    </row>
    <row r="459" spans="2:30" s="15" customFormat="1" ht="18.75" customHeight="1" x14ac:dyDescent="0.25">
      <c r="B459" s="253" t="s">
        <v>628</v>
      </c>
      <c r="C459" s="14" t="s">
        <v>1029</v>
      </c>
      <c r="D459" s="242" t="s">
        <v>1113</v>
      </c>
      <c r="E459" s="9">
        <v>1</v>
      </c>
      <c r="F459" s="106"/>
      <c r="G459" s="192" t="s">
        <v>459</v>
      </c>
      <c r="H459" s="75" t="s">
        <v>1116</v>
      </c>
      <c r="I459" s="84" t="s">
        <v>1113</v>
      </c>
      <c r="J459" s="454">
        <f t="shared" si="1"/>
        <v>1</v>
      </c>
      <c r="K459" s="2" t="s">
        <v>998</v>
      </c>
      <c r="M459" s="207"/>
      <c r="N459" s="208"/>
      <c r="O459" s="208"/>
      <c r="P459" s="208"/>
      <c r="Q459" s="208"/>
      <c r="R459" s="208"/>
      <c r="S459" s="208"/>
      <c r="T459" s="208"/>
      <c r="U459" s="208"/>
      <c r="V459" s="208"/>
      <c r="W459" s="208"/>
      <c r="X459" s="208"/>
      <c r="Y459" s="208"/>
      <c r="Z459" s="208"/>
      <c r="AA459" s="208"/>
      <c r="AB459" s="208"/>
      <c r="AC459" s="208"/>
      <c r="AD459" s="208"/>
    </row>
    <row r="460" spans="2:30" s="15" customFormat="1" ht="18.75" customHeight="1" x14ac:dyDescent="0.25">
      <c r="B460" s="253" t="s">
        <v>629</v>
      </c>
      <c r="C460" s="14" t="s">
        <v>1030</v>
      </c>
      <c r="D460" s="242" t="s">
        <v>1114</v>
      </c>
      <c r="E460" s="9">
        <v>1</v>
      </c>
      <c r="F460" s="106"/>
      <c r="G460" s="192" t="s">
        <v>459</v>
      </c>
      <c r="H460" s="75" t="s">
        <v>1117</v>
      </c>
      <c r="I460" s="84" t="s">
        <v>1114</v>
      </c>
      <c r="J460" s="454">
        <f t="shared" si="1"/>
        <v>1</v>
      </c>
      <c r="K460" s="2" t="s">
        <v>998</v>
      </c>
      <c r="M460" s="207"/>
      <c r="N460" s="208"/>
      <c r="O460" s="208"/>
      <c r="P460" s="208"/>
      <c r="Q460" s="208"/>
      <c r="R460" s="208"/>
      <c r="S460" s="208"/>
      <c r="T460" s="208"/>
      <c r="U460" s="208"/>
      <c r="V460" s="208"/>
      <c r="W460" s="208"/>
      <c r="X460" s="208"/>
      <c r="Y460" s="208"/>
      <c r="Z460" s="208"/>
      <c r="AA460" s="208"/>
      <c r="AB460" s="208"/>
      <c r="AC460" s="208"/>
      <c r="AD460" s="208"/>
    </row>
    <row r="461" spans="2:30" s="15" customFormat="1" ht="23.25" customHeight="1" x14ac:dyDescent="0.25">
      <c r="B461" s="253" t="s">
        <v>630</v>
      </c>
      <c r="C461" s="14" t="s">
        <v>1031</v>
      </c>
      <c r="D461" s="242" t="s">
        <v>1115</v>
      </c>
      <c r="E461" s="9">
        <v>1</v>
      </c>
      <c r="F461" s="106"/>
      <c r="G461" s="192" t="s">
        <v>459</v>
      </c>
      <c r="H461" s="75" t="s">
        <v>1092</v>
      </c>
      <c r="I461" s="84" t="s">
        <v>1115</v>
      </c>
      <c r="J461" s="454">
        <f t="shared" si="1"/>
        <v>1</v>
      </c>
      <c r="K461" s="2" t="s">
        <v>998</v>
      </c>
      <c r="M461" s="207"/>
      <c r="N461" s="208"/>
      <c r="O461" s="208"/>
      <c r="P461" s="208"/>
      <c r="Q461" s="208"/>
      <c r="R461" s="208"/>
      <c r="S461" s="208"/>
      <c r="T461" s="208"/>
      <c r="U461" s="208"/>
      <c r="V461" s="208"/>
      <c r="W461" s="208"/>
      <c r="X461" s="208"/>
      <c r="Y461" s="208"/>
      <c r="Z461" s="208"/>
      <c r="AA461" s="208"/>
      <c r="AB461" s="208"/>
      <c r="AC461" s="208"/>
      <c r="AD461" s="208"/>
    </row>
    <row r="462" spans="2:30" s="22" customFormat="1" ht="18.75" customHeight="1" x14ac:dyDescent="0.25">
      <c r="B462" s="253" t="s">
        <v>660</v>
      </c>
      <c r="C462" s="10" t="s">
        <v>1032</v>
      </c>
      <c r="D462" s="242" t="s">
        <v>1119</v>
      </c>
      <c r="E462" s="9">
        <v>1</v>
      </c>
      <c r="F462" s="125"/>
      <c r="G462" s="192"/>
      <c r="H462" s="75" t="s">
        <v>1094</v>
      </c>
      <c r="I462" s="245" t="s">
        <v>1119</v>
      </c>
      <c r="J462" s="454">
        <f>E462</f>
        <v>1</v>
      </c>
      <c r="K462" s="2" t="s">
        <v>998</v>
      </c>
      <c r="M462" s="246"/>
      <c r="N462" s="209"/>
      <c r="O462" s="209"/>
      <c r="P462" s="209"/>
      <c r="Q462" s="209"/>
      <c r="R462" s="209"/>
      <c r="S462" s="209"/>
      <c r="T462" s="209"/>
      <c r="U462" s="209"/>
      <c r="V462" s="209"/>
      <c r="W462" s="209"/>
      <c r="X462" s="209"/>
      <c r="Y462" s="209"/>
      <c r="Z462" s="209"/>
      <c r="AA462" s="209"/>
      <c r="AB462" s="209"/>
      <c r="AC462" s="209"/>
      <c r="AD462" s="209"/>
    </row>
    <row r="463" spans="2:30" s="15" customFormat="1" ht="15" x14ac:dyDescent="0.25">
      <c r="B463" s="253" t="s">
        <v>661</v>
      </c>
      <c r="C463" s="14" t="s">
        <v>1033</v>
      </c>
      <c r="D463" s="243" t="s">
        <v>1093</v>
      </c>
      <c r="E463" s="9">
        <v>1</v>
      </c>
      <c r="F463" s="106"/>
      <c r="G463" s="192" t="s">
        <v>459</v>
      </c>
      <c r="H463" s="75" t="s">
        <v>1095</v>
      </c>
      <c r="I463" s="84" t="s">
        <v>1093</v>
      </c>
      <c r="J463" s="454">
        <f t="shared" si="1"/>
        <v>1</v>
      </c>
      <c r="K463" s="2" t="s">
        <v>998</v>
      </c>
      <c r="M463" s="207"/>
      <c r="N463" s="208"/>
      <c r="O463" s="208"/>
      <c r="P463" s="208"/>
      <c r="Q463" s="208"/>
      <c r="R463" s="208"/>
      <c r="S463" s="208"/>
      <c r="T463" s="208"/>
      <c r="U463" s="208"/>
      <c r="V463" s="208"/>
      <c r="W463" s="208"/>
      <c r="X463" s="208"/>
      <c r="Y463" s="208"/>
      <c r="Z463" s="208"/>
      <c r="AA463" s="208"/>
      <c r="AB463" s="208"/>
      <c r="AC463" s="208"/>
      <c r="AD463" s="208"/>
    </row>
    <row r="464" spans="2:30" s="15" customFormat="1" ht="15" x14ac:dyDescent="0.25">
      <c r="B464" s="253" t="s">
        <v>690</v>
      </c>
      <c r="C464" s="14" t="s">
        <v>1034</v>
      </c>
      <c r="D464" s="13" t="s">
        <v>1096</v>
      </c>
      <c r="E464" s="9">
        <v>1</v>
      </c>
      <c r="F464" s="106"/>
      <c r="G464" s="192" t="s">
        <v>459</v>
      </c>
      <c r="H464" s="75" t="s">
        <v>1118</v>
      </c>
      <c r="I464" s="84" t="s">
        <v>1096</v>
      </c>
      <c r="J464" s="454">
        <f t="shared" si="1"/>
        <v>1</v>
      </c>
      <c r="K464" s="2" t="s">
        <v>998</v>
      </c>
      <c r="M464" s="207"/>
      <c r="N464" s="208"/>
      <c r="O464" s="208"/>
      <c r="P464" s="208"/>
      <c r="Q464" s="208"/>
      <c r="R464" s="208"/>
      <c r="S464" s="208"/>
      <c r="T464" s="208"/>
      <c r="U464" s="208"/>
      <c r="V464" s="208"/>
      <c r="W464" s="208"/>
      <c r="X464" s="208"/>
      <c r="Y464" s="208"/>
      <c r="Z464" s="208"/>
      <c r="AA464" s="208"/>
      <c r="AB464" s="208"/>
      <c r="AC464" s="208"/>
      <c r="AD464" s="208"/>
    </row>
    <row r="465" spans="1:30" s="15" customFormat="1" ht="18.75" customHeight="1" x14ac:dyDescent="0.25">
      <c r="A465" s="134" t="s">
        <v>947</v>
      </c>
      <c r="B465" s="253" t="s">
        <v>691</v>
      </c>
      <c r="C465" s="14" t="s">
        <v>1035</v>
      </c>
      <c r="D465" s="13" t="s">
        <v>968</v>
      </c>
      <c r="E465" s="9">
        <v>1</v>
      </c>
      <c r="F465" s="106"/>
      <c r="G465" s="192" t="s">
        <v>459</v>
      </c>
      <c r="H465" s="75">
        <v>571</v>
      </c>
      <c r="I465" s="84" t="s">
        <v>968</v>
      </c>
      <c r="J465" s="454">
        <f t="shared" si="1"/>
        <v>1</v>
      </c>
      <c r="K465" s="2" t="s">
        <v>998</v>
      </c>
      <c r="M465" s="207"/>
      <c r="N465" s="208"/>
      <c r="O465" s="208"/>
      <c r="P465" s="208"/>
      <c r="Q465" s="208"/>
      <c r="R465" s="208"/>
      <c r="S465" s="208"/>
      <c r="T465" s="208"/>
      <c r="U465" s="208"/>
      <c r="V465" s="208"/>
      <c r="W465" s="208"/>
      <c r="X465" s="208"/>
      <c r="Y465" s="208"/>
      <c r="Z465" s="208"/>
      <c r="AA465" s="208"/>
      <c r="AB465" s="208"/>
      <c r="AC465" s="208"/>
      <c r="AD465" s="208"/>
    </row>
    <row r="466" spans="1:30" s="15" customFormat="1" ht="18.75" customHeight="1" x14ac:dyDescent="0.25">
      <c r="A466" s="134" t="s">
        <v>947</v>
      </c>
      <c r="B466" s="253" t="s">
        <v>697</v>
      </c>
      <c r="C466" s="14" t="s">
        <v>1036</v>
      </c>
      <c r="D466" s="13" t="s">
        <v>969</v>
      </c>
      <c r="E466" s="9">
        <v>1</v>
      </c>
      <c r="F466" s="106"/>
      <c r="G466" s="192" t="s">
        <v>459</v>
      </c>
      <c r="H466" s="75">
        <v>572</v>
      </c>
      <c r="I466" s="84" t="s">
        <v>969</v>
      </c>
      <c r="J466" s="454">
        <f t="shared" si="1"/>
        <v>1</v>
      </c>
      <c r="K466" s="2" t="s">
        <v>998</v>
      </c>
      <c r="M466" s="207"/>
      <c r="N466" s="208"/>
      <c r="O466" s="208"/>
      <c r="P466" s="208"/>
      <c r="Q466" s="208"/>
      <c r="R466" s="208"/>
      <c r="S466" s="208"/>
      <c r="T466" s="208"/>
      <c r="U466" s="208"/>
      <c r="V466" s="208"/>
      <c r="W466" s="208"/>
      <c r="X466" s="208"/>
      <c r="Y466" s="208"/>
      <c r="Z466" s="208"/>
      <c r="AA466" s="208"/>
      <c r="AB466" s="208"/>
      <c r="AC466" s="208"/>
      <c r="AD466" s="208"/>
    </row>
    <row r="467" spans="1:30" s="15" customFormat="1" ht="18.75" customHeight="1" x14ac:dyDescent="0.25">
      <c r="A467" s="134" t="s">
        <v>947</v>
      </c>
      <c r="B467" s="253" t="s">
        <v>720</v>
      </c>
      <c r="C467" s="14" t="s">
        <v>1037</v>
      </c>
      <c r="D467" s="13" t="s">
        <v>982</v>
      </c>
      <c r="E467" s="9">
        <v>1</v>
      </c>
      <c r="F467" s="106"/>
      <c r="G467" s="192" t="s">
        <v>459</v>
      </c>
      <c r="H467" s="75">
        <v>573</v>
      </c>
      <c r="I467" s="84" t="s">
        <v>982</v>
      </c>
      <c r="J467" s="454">
        <f t="shared" si="1"/>
        <v>1</v>
      </c>
      <c r="K467" s="2" t="s">
        <v>998</v>
      </c>
      <c r="M467" s="207"/>
      <c r="N467" s="208"/>
      <c r="O467" s="208"/>
      <c r="P467" s="208"/>
      <c r="Q467" s="208"/>
      <c r="R467" s="208"/>
      <c r="S467" s="208"/>
      <c r="T467" s="208"/>
      <c r="U467" s="208"/>
      <c r="V467" s="208"/>
      <c r="W467" s="208"/>
      <c r="X467" s="208"/>
      <c r="Y467" s="208"/>
      <c r="Z467" s="208"/>
      <c r="AA467" s="208"/>
      <c r="AB467" s="208"/>
      <c r="AC467" s="208"/>
      <c r="AD467" s="208"/>
    </row>
    <row r="468" spans="1:30" s="15" customFormat="1" ht="18.75" customHeight="1" x14ac:dyDescent="0.25">
      <c r="B468" s="253" t="s">
        <v>721</v>
      </c>
      <c r="C468" s="14" t="s">
        <v>1038</v>
      </c>
      <c r="D468" s="13" t="s">
        <v>618</v>
      </c>
      <c r="E468" s="9">
        <v>1</v>
      </c>
      <c r="F468" s="106"/>
      <c r="G468" s="192" t="s">
        <v>459</v>
      </c>
      <c r="H468" s="75">
        <v>574</v>
      </c>
      <c r="I468" s="84" t="s">
        <v>618</v>
      </c>
      <c r="J468" s="454">
        <f t="shared" si="1"/>
        <v>1</v>
      </c>
      <c r="K468" s="2" t="s">
        <v>998</v>
      </c>
      <c r="M468" s="207"/>
      <c r="N468" s="208"/>
      <c r="O468" s="208"/>
      <c r="P468" s="208"/>
      <c r="Q468" s="208"/>
      <c r="R468" s="208"/>
      <c r="S468" s="208"/>
      <c r="T468" s="208"/>
      <c r="U468" s="208"/>
      <c r="V468" s="208"/>
      <c r="W468" s="208"/>
      <c r="X468" s="208"/>
      <c r="Y468" s="208"/>
      <c r="Z468" s="208"/>
      <c r="AA468" s="208"/>
      <c r="AB468" s="208"/>
      <c r="AC468" s="208"/>
      <c r="AD468" s="208"/>
    </row>
    <row r="469" spans="1:30" s="15" customFormat="1" ht="18.75" customHeight="1" x14ac:dyDescent="0.25">
      <c r="B469" s="253" t="s">
        <v>722</v>
      </c>
      <c r="C469" s="14" t="s">
        <v>1039</v>
      </c>
      <c r="D469" s="13" t="s">
        <v>832</v>
      </c>
      <c r="E469" s="9">
        <v>1</v>
      </c>
      <c r="F469" s="106"/>
      <c r="G469" s="192" t="s">
        <v>459</v>
      </c>
      <c r="H469" s="75">
        <v>575</v>
      </c>
      <c r="I469" s="84" t="s">
        <v>832</v>
      </c>
      <c r="J469" s="454">
        <f t="shared" si="1"/>
        <v>1</v>
      </c>
      <c r="K469" s="2" t="s">
        <v>998</v>
      </c>
      <c r="M469" s="207"/>
      <c r="N469" s="208"/>
      <c r="O469" s="208"/>
      <c r="P469" s="208"/>
      <c r="Q469" s="208"/>
      <c r="R469" s="208"/>
      <c r="S469" s="208"/>
      <c r="T469" s="208"/>
      <c r="U469" s="208"/>
      <c r="V469" s="208"/>
      <c r="W469" s="208"/>
      <c r="X469" s="208"/>
      <c r="Y469" s="208"/>
      <c r="Z469" s="208"/>
      <c r="AA469" s="208"/>
      <c r="AB469" s="208"/>
      <c r="AC469" s="208"/>
      <c r="AD469" s="208"/>
    </row>
    <row r="470" spans="1:30" s="15" customFormat="1" ht="18.75" customHeight="1" x14ac:dyDescent="0.25">
      <c r="B470" s="253" t="s">
        <v>728</v>
      </c>
      <c r="C470" s="14" t="s">
        <v>1040</v>
      </c>
      <c r="D470" s="13" t="s">
        <v>689</v>
      </c>
      <c r="E470" s="9">
        <v>1</v>
      </c>
      <c r="F470" s="106"/>
      <c r="G470" s="192" t="s">
        <v>459</v>
      </c>
      <c r="H470" s="75">
        <v>576</v>
      </c>
      <c r="I470" s="84" t="s">
        <v>689</v>
      </c>
      <c r="J470" s="454">
        <f t="shared" si="1"/>
        <v>1</v>
      </c>
      <c r="K470" s="2" t="s">
        <v>998</v>
      </c>
      <c r="M470" s="207"/>
      <c r="N470" s="208"/>
      <c r="O470" s="208"/>
      <c r="P470" s="208"/>
      <c r="Q470" s="208"/>
      <c r="R470" s="208"/>
      <c r="S470" s="208"/>
      <c r="T470" s="208"/>
      <c r="U470" s="208"/>
      <c r="V470" s="208"/>
      <c r="W470" s="208"/>
      <c r="X470" s="208"/>
      <c r="Y470" s="208"/>
      <c r="Z470" s="208"/>
      <c r="AA470" s="208"/>
      <c r="AB470" s="208"/>
      <c r="AC470" s="208"/>
      <c r="AD470" s="208"/>
    </row>
    <row r="471" spans="1:30" s="23" customFormat="1" ht="17.25" customHeight="1" x14ac:dyDescent="0.25">
      <c r="B471" s="253" t="s">
        <v>760</v>
      </c>
      <c r="C471" s="14" t="s">
        <v>1041</v>
      </c>
      <c r="D471" s="13" t="s">
        <v>970</v>
      </c>
      <c r="E471" s="9">
        <v>1</v>
      </c>
      <c r="F471" s="140"/>
      <c r="G471" s="192" t="s">
        <v>459</v>
      </c>
      <c r="H471" s="75">
        <v>621</v>
      </c>
      <c r="I471" s="84" t="s">
        <v>970</v>
      </c>
      <c r="J471" s="454">
        <f t="shared" si="1"/>
        <v>1</v>
      </c>
      <c r="K471" s="2" t="s">
        <v>998</v>
      </c>
      <c r="M471" s="207"/>
      <c r="N471" s="210"/>
      <c r="O471" s="210"/>
      <c r="P471" s="210"/>
      <c r="Q471" s="210"/>
      <c r="R471" s="210"/>
      <c r="S471" s="210"/>
      <c r="T471" s="210"/>
      <c r="U471" s="210"/>
      <c r="V471" s="210"/>
      <c r="W471" s="210"/>
      <c r="X471" s="210"/>
      <c r="Y471" s="210"/>
      <c r="Z471" s="210"/>
      <c r="AA471" s="210"/>
      <c r="AB471" s="210"/>
      <c r="AC471" s="210"/>
      <c r="AD471" s="210"/>
    </row>
    <row r="472" spans="1:30" s="23" customFormat="1" ht="18" customHeight="1" x14ac:dyDescent="0.25">
      <c r="B472" s="253" t="s">
        <v>838</v>
      </c>
      <c r="C472" s="14" t="s">
        <v>1042</v>
      </c>
      <c r="D472" s="13" t="s">
        <v>625</v>
      </c>
      <c r="E472" s="9">
        <v>1</v>
      </c>
      <c r="F472" s="141"/>
      <c r="G472" s="192" t="s">
        <v>459</v>
      </c>
      <c r="H472" s="75">
        <v>622</v>
      </c>
      <c r="I472" s="84" t="s">
        <v>625</v>
      </c>
      <c r="J472" s="454">
        <f t="shared" si="1"/>
        <v>1</v>
      </c>
      <c r="K472" s="2" t="s">
        <v>998</v>
      </c>
      <c r="M472" s="207"/>
      <c r="N472" s="210"/>
      <c r="O472" s="210"/>
      <c r="P472" s="210"/>
      <c r="Q472" s="210"/>
      <c r="R472" s="210"/>
      <c r="S472" s="210"/>
      <c r="T472" s="210"/>
      <c r="U472" s="210"/>
      <c r="V472" s="210"/>
      <c r="W472" s="210"/>
      <c r="X472" s="210"/>
      <c r="Y472" s="210"/>
      <c r="Z472" s="210"/>
      <c r="AA472" s="210"/>
      <c r="AB472" s="210"/>
      <c r="AC472" s="210"/>
      <c r="AD472" s="210"/>
    </row>
    <row r="473" spans="1:30" s="23" customFormat="1" ht="18" customHeight="1" x14ac:dyDescent="0.25">
      <c r="B473" s="253" t="s">
        <v>986</v>
      </c>
      <c r="C473" s="14" t="s">
        <v>1043</v>
      </c>
      <c r="D473" s="13" t="s">
        <v>729</v>
      </c>
      <c r="E473" s="9">
        <v>1</v>
      </c>
      <c r="F473" s="141"/>
      <c r="G473" s="192" t="s">
        <v>459</v>
      </c>
      <c r="H473" s="75">
        <v>623</v>
      </c>
      <c r="I473" s="84" t="s">
        <v>729</v>
      </c>
      <c r="J473" s="454">
        <f t="shared" si="1"/>
        <v>1</v>
      </c>
      <c r="K473" s="2" t="s">
        <v>998</v>
      </c>
      <c r="M473" s="207"/>
      <c r="N473" s="210"/>
      <c r="O473" s="210"/>
      <c r="P473" s="210"/>
      <c r="Q473" s="210"/>
      <c r="R473" s="210"/>
      <c r="S473" s="210"/>
      <c r="T473" s="210"/>
      <c r="U473" s="210"/>
      <c r="V473" s="210"/>
      <c r="W473" s="210"/>
      <c r="X473" s="210"/>
      <c r="Y473" s="210"/>
      <c r="Z473" s="210"/>
      <c r="AA473" s="210"/>
      <c r="AB473" s="210"/>
      <c r="AC473" s="210"/>
      <c r="AD473" s="210"/>
    </row>
    <row r="474" spans="1:30" s="23" customFormat="1" ht="18" customHeight="1" x14ac:dyDescent="0.25">
      <c r="B474" s="253" t="s">
        <v>987</v>
      </c>
      <c r="C474" s="14" t="s">
        <v>1044</v>
      </c>
      <c r="D474" s="13" t="s">
        <v>730</v>
      </c>
      <c r="E474" s="9">
        <v>1</v>
      </c>
      <c r="F474" s="141"/>
      <c r="G474" s="192" t="s">
        <v>459</v>
      </c>
      <c r="H474" s="75">
        <v>624</v>
      </c>
      <c r="I474" s="84" t="s">
        <v>730</v>
      </c>
      <c r="J474" s="454">
        <f t="shared" si="1"/>
        <v>1</v>
      </c>
      <c r="K474" s="2" t="s">
        <v>998</v>
      </c>
      <c r="M474" s="207"/>
      <c r="N474" s="210"/>
      <c r="O474" s="210"/>
      <c r="P474" s="210"/>
      <c r="Q474" s="210"/>
      <c r="R474" s="210"/>
      <c r="S474" s="210"/>
      <c r="T474" s="210"/>
      <c r="U474" s="210"/>
      <c r="V474" s="210"/>
      <c r="W474" s="210"/>
      <c r="X474" s="210"/>
      <c r="Y474" s="210"/>
      <c r="Z474" s="210"/>
      <c r="AA474" s="210"/>
      <c r="AB474" s="210"/>
      <c r="AC474" s="210"/>
      <c r="AD474" s="210"/>
    </row>
    <row r="475" spans="1:30" s="23" customFormat="1" ht="18" customHeight="1" x14ac:dyDescent="0.25">
      <c r="B475" s="253" t="s">
        <v>1134</v>
      </c>
      <c r="C475" s="14" t="s">
        <v>1129</v>
      </c>
      <c r="D475" s="13" t="s">
        <v>971</v>
      </c>
      <c r="E475" s="9">
        <v>1</v>
      </c>
      <c r="F475" s="141"/>
      <c r="G475" s="192" t="s">
        <v>459</v>
      </c>
      <c r="H475" s="75">
        <v>625</v>
      </c>
      <c r="I475" s="84" t="s">
        <v>971</v>
      </c>
      <c r="J475" s="454">
        <f t="shared" si="1"/>
        <v>1</v>
      </c>
      <c r="K475" s="2" t="s">
        <v>998</v>
      </c>
      <c r="M475" s="207"/>
      <c r="N475" s="210"/>
      <c r="O475" s="210"/>
      <c r="P475" s="210"/>
      <c r="Q475" s="210"/>
      <c r="R475" s="210"/>
      <c r="S475" s="210"/>
      <c r="T475" s="210"/>
      <c r="U475" s="210"/>
      <c r="V475" s="210"/>
      <c r="W475" s="210"/>
      <c r="X475" s="210"/>
      <c r="Y475" s="210"/>
      <c r="Z475" s="210"/>
      <c r="AA475" s="210"/>
      <c r="AB475" s="210"/>
      <c r="AC475" s="210"/>
      <c r="AD475" s="210"/>
    </row>
    <row r="476" spans="1:30" s="23" customFormat="1" ht="18" customHeight="1" x14ac:dyDescent="0.25">
      <c r="B476" s="253" t="s">
        <v>1135</v>
      </c>
      <c r="C476" s="14" t="s">
        <v>1130</v>
      </c>
      <c r="D476" s="13" t="s">
        <v>719</v>
      </c>
      <c r="E476" s="9">
        <v>1</v>
      </c>
      <c r="F476" s="141"/>
      <c r="G476" s="192" t="s">
        <v>459</v>
      </c>
      <c r="H476" s="75">
        <v>626</v>
      </c>
      <c r="I476" s="84" t="s">
        <v>719</v>
      </c>
      <c r="J476" s="454">
        <f t="shared" si="1"/>
        <v>1</v>
      </c>
      <c r="K476" s="2" t="s">
        <v>998</v>
      </c>
      <c r="M476" s="207"/>
      <c r="N476" s="210"/>
      <c r="O476" s="210"/>
      <c r="P476" s="210"/>
      <c r="Q476" s="210"/>
      <c r="R476" s="210"/>
      <c r="S476" s="210"/>
      <c r="T476" s="210"/>
      <c r="U476" s="210"/>
      <c r="V476" s="210"/>
      <c r="W476" s="210"/>
      <c r="X476" s="210"/>
      <c r="Y476" s="210"/>
      <c r="Z476" s="210"/>
      <c r="AA476" s="210"/>
      <c r="AB476" s="210"/>
      <c r="AC476" s="210"/>
      <c r="AD476" s="210"/>
    </row>
    <row r="477" spans="1:30" s="23" customFormat="1" ht="18" customHeight="1" x14ac:dyDescent="0.25">
      <c r="B477" s="253" t="s">
        <v>1136</v>
      </c>
      <c r="C477" s="14" t="s">
        <v>1131</v>
      </c>
      <c r="D477" s="13" t="s">
        <v>988</v>
      </c>
      <c r="E477" s="9">
        <v>1</v>
      </c>
      <c r="F477" s="141"/>
      <c r="G477" s="192" t="s">
        <v>459</v>
      </c>
      <c r="H477" s="75">
        <v>721</v>
      </c>
      <c r="I477" s="84" t="s">
        <v>988</v>
      </c>
      <c r="J477" s="454">
        <f t="shared" si="1"/>
        <v>1</v>
      </c>
      <c r="K477" s="2" t="s">
        <v>998</v>
      </c>
      <c r="M477" s="207"/>
      <c r="N477" s="210"/>
      <c r="O477" s="210"/>
      <c r="P477" s="210"/>
      <c r="Q477" s="210"/>
      <c r="R477" s="210"/>
      <c r="S477" s="210"/>
      <c r="T477" s="210"/>
      <c r="U477" s="210"/>
      <c r="V477" s="210"/>
      <c r="W477" s="210"/>
      <c r="X477" s="210"/>
      <c r="Y477" s="210"/>
      <c r="Z477" s="210"/>
      <c r="AA477" s="210"/>
      <c r="AB477" s="210"/>
      <c r="AC477" s="210"/>
      <c r="AD477" s="210"/>
    </row>
    <row r="478" spans="1:30" s="23" customFormat="1" ht="18" customHeight="1" x14ac:dyDescent="0.25">
      <c r="B478" s="253" t="s">
        <v>1137</v>
      </c>
      <c r="C478" s="258" t="s">
        <v>1132</v>
      </c>
      <c r="D478" s="78"/>
      <c r="E478" s="261"/>
      <c r="F478" s="141"/>
      <c r="G478" s="192" t="s">
        <v>459</v>
      </c>
      <c r="H478" s="260" t="s">
        <v>1063</v>
      </c>
      <c r="I478" s="84" t="s">
        <v>1063</v>
      </c>
      <c r="J478" s="453"/>
      <c r="K478" s="2" t="s">
        <v>998</v>
      </c>
      <c r="M478" s="210"/>
      <c r="N478" s="210"/>
      <c r="O478" s="210"/>
      <c r="P478" s="210"/>
      <c r="Q478" s="210"/>
      <c r="R478" s="210"/>
      <c r="S478" s="210"/>
      <c r="T478" s="210"/>
      <c r="U478" s="210"/>
      <c r="V478" s="210"/>
      <c r="W478" s="210"/>
      <c r="X478" s="210"/>
      <c r="Y478" s="210"/>
      <c r="Z478" s="210"/>
      <c r="AA478" s="210"/>
      <c r="AB478" s="210"/>
      <c r="AC478" s="210"/>
      <c r="AD478" s="210"/>
    </row>
    <row r="479" spans="1:30" s="23" customFormat="1" ht="18" customHeight="1" x14ac:dyDescent="0.25">
      <c r="B479" s="253" t="s">
        <v>1138</v>
      </c>
      <c r="C479" s="258" t="s">
        <v>1133</v>
      </c>
      <c r="D479" s="78"/>
      <c r="E479" s="261"/>
      <c r="F479" s="141"/>
      <c r="G479" s="192" t="s">
        <v>459</v>
      </c>
      <c r="H479" s="260" t="s">
        <v>1063</v>
      </c>
      <c r="I479" s="84" t="s">
        <v>1063</v>
      </c>
      <c r="J479" s="453"/>
      <c r="K479" s="2" t="s">
        <v>998</v>
      </c>
      <c r="M479" s="210"/>
      <c r="N479" s="210"/>
      <c r="O479" s="210"/>
      <c r="P479" s="210"/>
      <c r="Q479" s="210"/>
      <c r="R479" s="210"/>
      <c r="S479" s="210"/>
      <c r="T479" s="210"/>
      <c r="U479" s="210"/>
      <c r="V479" s="210"/>
      <c r="W479" s="210"/>
      <c r="X479" s="210"/>
      <c r="Y479" s="210"/>
      <c r="Z479" s="210"/>
      <c r="AA479" s="210"/>
      <c r="AB479" s="210"/>
      <c r="AC479" s="210"/>
      <c r="AD479" s="210"/>
    </row>
    <row r="480" spans="1:30" s="15" customFormat="1" ht="18.75" customHeight="1" x14ac:dyDescent="0.25">
      <c r="A480" s="134" t="s">
        <v>947</v>
      </c>
      <c r="B480" s="34">
        <v>9</v>
      </c>
      <c r="C480" s="104" t="s">
        <v>427</v>
      </c>
      <c r="D480" s="105" t="s">
        <v>428</v>
      </c>
      <c r="E480" s="73">
        <f>+E481+E488+E493</f>
        <v>400002</v>
      </c>
      <c r="F480" s="106"/>
      <c r="G480" s="232" t="s">
        <v>458</v>
      </c>
      <c r="I480" s="93"/>
      <c r="M480" s="208"/>
      <c r="N480" s="208"/>
      <c r="O480" s="208"/>
      <c r="P480" s="208"/>
      <c r="Q480" s="208"/>
      <c r="R480" s="208"/>
      <c r="S480" s="208"/>
      <c r="T480" s="208"/>
      <c r="U480" s="208"/>
      <c r="V480" s="208"/>
      <c r="W480" s="208"/>
      <c r="X480" s="208"/>
      <c r="Y480" s="208"/>
      <c r="Z480" s="208"/>
      <c r="AA480" s="208"/>
      <c r="AB480" s="208"/>
      <c r="AC480" s="208"/>
      <c r="AD480" s="208"/>
    </row>
    <row r="481" spans="1:30" s="15" customFormat="1" ht="18.75" customHeight="1" x14ac:dyDescent="0.25">
      <c r="A481" s="134" t="s">
        <v>947</v>
      </c>
      <c r="B481" s="34">
        <v>91</v>
      </c>
      <c r="C481" s="109" t="s">
        <v>429</v>
      </c>
      <c r="D481" s="110" t="s">
        <v>430</v>
      </c>
      <c r="E481" s="49">
        <f>+E482+E486</f>
        <v>2</v>
      </c>
      <c r="G481" s="232" t="s">
        <v>458</v>
      </c>
      <c r="I481" s="93"/>
      <c r="M481" s="208"/>
      <c r="N481" s="208"/>
      <c r="O481" s="208"/>
      <c r="P481" s="208"/>
      <c r="Q481" s="208"/>
      <c r="R481" s="208"/>
      <c r="S481" s="208"/>
      <c r="T481" s="208"/>
      <c r="U481" s="208"/>
      <c r="V481" s="208"/>
      <c r="W481" s="208"/>
      <c r="X481" s="208"/>
      <c r="Y481" s="208"/>
      <c r="Z481" s="208"/>
      <c r="AA481" s="208"/>
      <c r="AB481" s="208"/>
      <c r="AC481" s="208"/>
      <c r="AD481" s="208"/>
    </row>
    <row r="482" spans="1:30" s="200" customFormat="1" ht="18.75" customHeight="1" x14ac:dyDescent="0.25">
      <c r="A482" s="134" t="s">
        <v>947</v>
      </c>
      <c r="B482" s="220">
        <v>91</v>
      </c>
      <c r="C482" s="201" t="s">
        <v>1071</v>
      </c>
      <c r="D482" s="202" t="s">
        <v>1077</v>
      </c>
      <c r="E482" s="50">
        <f>SUM(E483:E485)</f>
        <v>2</v>
      </c>
      <c r="G482" s="233" t="s">
        <v>458</v>
      </c>
      <c r="I482" s="204"/>
      <c r="M482" s="212"/>
      <c r="N482" s="212"/>
      <c r="O482" s="212"/>
      <c r="P482" s="212"/>
      <c r="Q482" s="212"/>
      <c r="R482" s="212"/>
      <c r="S482" s="212"/>
      <c r="T482" s="212"/>
      <c r="U482" s="212"/>
      <c r="V482" s="212"/>
      <c r="W482" s="212"/>
      <c r="X482" s="212"/>
      <c r="Y482" s="212"/>
      <c r="Z482" s="212"/>
      <c r="AA482" s="212"/>
      <c r="AB482" s="212"/>
      <c r="AC482" s="212"/>
      <c r="AD482" s="212"/>
    </row>
    <row r="483" spans="1:30" s="15" customFormat="1" ht="18.75" customHeight="1" x14ac:dyDescent="0.25">
      <c r="A483" s="134" t="s">
        <v>947</v>
      </c>
      <c r="B483" s="253" t="s">
        <v>431</v>
      </c>
      <c r="C483" s="206" t="s">
        <v>1073</v>
      </c>
      <c r="D483" s="13" t="s">
        <v>631</v>
      </c>
      <c r="E483" s="9">
        <v>1</v>
      </c>
      <c r="F483" s="469" t="s">
        <v>950</v>
      </c>
      <c r="G483" s="192" t="s">
        <v>459</v>
      </c>
      <c r="H483" s="75">
        <v>732</v>
      </c>
      <c r="I483" s="84" t="s">
        <v>989</v>
      </c>
      <c r="J483" s="21">
        <f>+E483</f>
        <v>1</v>
      </c>
      <c r="K483" s="2" t="s">
        <v>997</v>
      </c>
      <c r="L483" s="24" t="s">
        <v>952</v>
      </c>
      <c r="M483" s="207"/>
      <c r="N483" s="208"/>
      <c r="O483" s="208"/>
      <c r="P483" s="208"/>
      <c r="Q483" s="208"/>
      <c r="R483" s="208"/>
      <c r="S483" s="208"/>
      <c r="T483" s="208"/>
      <c r="U483" s="208"/>
      <c r="V483" s="208"/>
      <c r="W483" s="208"/>
      <c r="X483" s="208"/>
      <c r="Y483" s="208"/>
      <c r="Z483" s="208"/>
      <c r="AA483" s="208"/>
      <c r="AB483" s="208"/>
      <c r="AC483" s="208"/>
      <c r="AD483" s="208"/>
    </row>
    <row r="484" spans="1:30" s="15" customFormat="1" ht="18.75" customHeight="1" x14ac:dyDescent="0.25">
      <c r="A484" s="134" t="s">
        <v>947</v>
      </c>
      <c r="B484" s="253" t="s">
        <v>948</v>
      </c>
      <c r="C484" s="206" t="s">
        <v>1074</v>
      </c>
      <c r="D484" s="13" t="s">
        <v>949</v>
      </c>
      <c r="E484" s="9">
        <v>1</v>
      </c>
      <c r="F484" s="469"/>
      <c r="G484" s="192" t="s">
        <v>459</v>
      </c>
      <c r="H484" s="75">
        <v>733</v>
      </c>
      <c r="I484" s="84" t="s">
        <v>949</v>
      </c>
      <c r="J484" s="21">
        <f>+E484</f>
        <v>1</v>
      </c>
      <c r="K484" s="2" t="s">
        <v>997</v>
      </c>
      <c r="L484" s="24" t="s">
        <v>951</v>
      </c>
      <c r="M484" s="207"/>
      <c r="N484" s="208"/>
      <c r="O484" s="208"/>
      <c r="P484" s="208"/>
      <c r="Q484" s="208"/>
      <c r="R484" s="208"/>
      <c r="S484" s="208"/>
      <c r="T484" s="208"/>
      <c r="U484" s="208"/>
      <c r="V484" s="208"/>
      <c r="W484" s="208"/>
      <c r="X484" s="208"/>
      <c r="Y484" s="208"/>
      <c r="Z484" s="208"/>
      <c r="AA484" s="208"/>
      <c r="AB484" s="208"/>
      <c r="AC484" s="208"/>
      <c r="AD484" s="208"/>
    </row>
    <row r="485" spans="1:30" s="23" customFormat="1" ht="18" customHeight="1" x14ac:dyDescent="0.25">
      <c r="A485" s="134" t="s">
        <v>947</v>
      </c>
      <c r="B485" s="189"/>
      <c r="C485" s="258" t="s">
        <v>1075</v>
      </c>
      <c r="D485" s="179"/>
      <c r="E485" s="261"/>
      <c r="F485" s="141"/>
      <c r="G485" s="192" t="s">
        <v>459</v>
      </c>
      <c r="H485" s="260" t="s">
        <v>1063</v>
      </c>
      <c r="I485" s="84" t="s">
        <v>1063</v>
      </c>
      <c r="J485" s="21"/>
      <c r="K485" s="2" t="s">
        <v>997</v>
      </c>
      <c r="M485" s="210"/>
      <c r="N485" s="210"/>
      <c r="O485" s="210"/>
      <c r="P485" s="210"/>
      <c r="Q485" s="210"/>
      <c r="R485" s="210"/>
      <c r="S485" s="210"/>
      <c r="T485" s="210"/>
      <c r="U485" s="210"/>
      <c r="V485" s="210"/>
      <c r="W485" s="210"/>
      <c r="X485" s="210"/>
      <c r="Y485" s="210"/>
      <c r="Z485" s="210"/>
      <c r="AA485" s="210"/>
      <c r="AB485" s="210"/>
      <c r="AC485" s="210"/>
      <c r="AD485" s="210"/>
    </row>
    <row r="486" spans="1:30" s="200" customFormat="1" ht="18.75" customHeight="1" x14ac:dyDescent="0.25">
      <c r="A486" s="134" t="s">
        <v>947</v>
      </c>
      <c r="B486" s="223">
        <v>91</v>
      </c>
      <c r="C486" s="201" t="s">
        <v>1072</v>
      </c>
      <c r="D486" s="202" t="s">
        <v>1078</v>
      </c>
      <c r="E486" s="50">
        <f>+E487</f>
        <v>0</v>
      </c>
      <c r="F486" s="205"/>
      <c r="G486" s="233" t="s">
        <v>458</v>
      </c>
      <c r="I486" s="204"/>
      <c r="M486" s="212"/>
      <c r="N486" s="212"/>
      <c r="O486" s="212"/>
      <c r="P486" s="212"/>
      <c r="Q486" s="212"/>
      <c r="R486" s="212"/>
      <c r="S486" s="212"/>
      <c r="T486" s="212"/>
      <c r="U486" s="212"/>
      <c r="V486" s="212"/>
      <c r="W486" s="212"/>
      <c r="X486" s="212"/>
      <c r="Y486" s="212"/>
      <c r="Z486" s="212"/>
      <c r="AA486" s="212"/>
      <c r="AB486" s="212"/>
      <c r="AC486" s="212"/>
      <c r="AD486" s="212"/>
    </row>
    <row r="487" spans="1:30" s="23" customFormat="1" ht="18" customHeight="1" x14ac:dyDescent="0.25">
      <c r="A487" s="134" t="s">
        <v>947</v>
      </c>
      <c r="B487" s="189"/>
      <c r="C487" s="258" t="s">
        <v>1076</v>
      </c>
      <c r="D487" s="179"/>
      <c r="E487" s="261">
        <v>0</v>
      </c>
      <c r="F487" s="141"/>
      <c r="G487" s="192" t="s">
        <v>459</v>
      </c>
      <c r="H487" s="260" t="s">
        <v>1063</v>
      </c>
      <c r="I487" s="84" t="s">
        <v>1063</v>
      </c>
      <c r="J487" s="453"/>
      <c r="K487" s="2" t="s">
        <v>998</v>
      </c>
      <c r="M487" s="210"/>
      <c r="N487" s="210"/>
      <c r="O487" s="210"/>
      <c r="P487" s="210"/>
      <c r="Q487" s="210"/>
      <c r="R487" s="210"/>
      <c r="S487" s="210"/>
      <c r="T487" s="210"/>
      <c r="U487" s="210"/>
      <c r="V487" s="210"/>
      <c r="W487" s="210"/>
      <c r="X487" s="210"/>
      <c r="Y487" s="210"/>
      <c r="Z487" s="210"/>
      <c r="AA487" s="210"/>
      <c r="AB487" s="210"/>
      <c r="AC487" s="210"/>
      <c r="AD487" s="210"/>
    </row>
    <row r="488" spans="1:30" s="15" customFormat="1" ht="18.75" customHeight="1" x14ac:dyDescent="0.25">
      <c r="A488" s="134"/>
      <c r="B488" s="34">
        <v>92</v>
      </c>
      <c r="C488" s="109" t="s">
        <v>432</v>
      </c>
      <c r="D488" s="110" t="s">
        <v>433</v>
      </c>
      <c r="E488" s="49">
        <f>+E489+E491</f>
        <v>400000</v>
      </c>
      <c r="F488" s="106"/>
      <c r="G488" s="232" t="s">
        <v>458</v>
      </c>
      <c r="I488" s="93"/>
      <c r="M488" s="208"/>
      <c r="N488" s="208"/>
      <c r="O488" s="208"/>
      <c r="P488" s="208"/>
      <c r="Q488" s="208"/>
      <c r="R488" s="208"/>
      <c r="S488" s="208"/>
      <c r="T488" s="208"/>
      <c r="U488" s="208"/>
      <c r="V488" s="208"/>
      <c r="W488" s="208"/>
      <c r="X488" s="208"/>
      <c r="Y488" s="208"/>
      <c r="Z488" s="208"/>
      <c r="AA488" s="208"/>
      <c r="AB488" s="208"/>
      <c r="AC488" s="208"/>
      <c r="AD488" s="208"/>
    </row>
    <row r="489" spans="1:30" s="200" customFormat="1" ht="18.75" customHeight="1" x14ac:dyDescent="0.25">
      <c r="B489" s="220">
        <v>92</v>
      </c>
      <c r="C489" s="201" t="s">
        <v>1081</v>
      </c>
      <c r="D489" s="202" t="s">
        <v>1077</v>
      </c>
      <c r="E489" s="50">
        <f>+E490</f>
        <v>400000</v>
      </c>
      <c r="F489" s="141"/>
      <c r="G489" s="233" t="s">
        <v>458</v>
      </c>
      <c r="I489" s="204"/>
      <c r="M489" s="212"/>
      <c r="N489" s="212"/>
      <c r="O489" s="212"/>
      <c r="P489" s="212"/>
      <c r="Q489" s="212"/>
      <c r="R489" s="212"/>
      <c r="S489" s="212"/>
      <c r="T489" s="212"/>
      <c r="U489" s="212"/>
      <c r="V489" s="212"/>
      <c r="W489" s="212"/>
      <c r="X489" s="212"/>
      <c r="Y489" s="212"/>
      <c r="Z489" s="212"/>
      <c r="AA489" s="212"/>
      <c r="AB489" s="212"/>
      <c r="AC489" s="212"/>
      <c r="AD489" s="212"/>
    </row>
    <row r="490" spans="1:30" s="15" customFormat="1" ht="18.75" customHeight="1" x14ac:dyDescent="0.25">
      <c r="A490" s="134"/>
      <c r="B490" s="34"/>
      <c r="C490" s="14" t="s">
        <v>1079</v>
      </c>
      <c r="D490" s="13" t="s">
        <v>434</v>
      </c>
      <c r="E490" s="9">
        <v>400000</v>
      </c>
      <c r="F490" s="106"/>
      <c r="G490" s="192" t="s">
        <v>459</v>
      </c>
      <c r="H490" s="75">
        <v>561</v>
      </c>
      <c r="I490" s="84" t="s">
        <v>1098</v>
      </c>
      <c r="J490" s="21">
        <f>+E490</f>
        <v>400000</v>
      </c>
      <c r="K490" s="2" t="s">
        <v>997</v>
      </c>
      <c r="M490" s="207"/>
      <c r="N490" s="208"/>
      <c r="O490" s="208"/>
      <c r="P490" s="208"/>
      <c r="Q490" s="208"/>
      <c r="R490" s="208"/>
      <c r="S490" s="208"/>
      <c r="T490" s="208"/>
      <c r="U490" s="208"/>
      <c r="V490" s="208"/>
      <c r="W490" s="208"/>
      <c r="X490" s="208"/>
      <c r="Y490" s="208"/>
      <c r="Z490" s="208"/>
      <c r="AA490" s="208"/>
      <c r="AB490" s="208"/>
      <c r="AC490" s="208"/>
      <c r="AD490" s="208"/>
    </row>
    <row r="491" spans="1:30" s="200" customFormat="1" ht="18.75" customHeight="1" x14ac:dyDescent="0.25">
      <c r="B491" s="223">
        <v>92</v>
      </c>
      <c r="C491" s="201" t="s">
        <v>1082</v>
      </c>
      <c r="D491" s="202" t="s">
        <v>1078</v>
      </c>
      <c r="E491" s="50">
        <f>+E492</f>
        <v>0</v>
      </c>
      <c r="F491" s="205"/>
      <c r="G491" s="233" t="s">
        <v>458</v>
      </c>
      <c r="I491" s="204"/>
      <c r="M491" s="212"/>
      <c r="N491" s="212"/>
      <c r="O491" s="212"/>
      <c r="P491" s="212"/>
      <c r="Q491" s="212"/>
      <c r="R491" s="212"/>
      <c r="S491" s="212"/>
      <c r="T491" s="212"/>
      <c r="U491" s="212"/>
      <c r="V491" s="212"/>
      <c r="W491" s="212"/>
      <c r="X491" s="212"/>
      <c r="Y491" s="212"/>
      <c r="Z491" s="212"/>
      <c r="AA491" s="212"/>
      <c r="AB491" s="212"/>
      <c r="AC491" s="212"/>
      <c r="AD491" s="212"/>
    </row>
    <row r="492" spans="1:30" s="15" customFormat="1" ht="18.75" customHeight="1" x14ac:dyDescent="0.25">
      <c r="A492" s="134"/>
      <c r="B492" s="34"/>
      <c r="C492" s="258" t="s">
        <v>1080</v>
      </c>
      <c r="D492" s="179"/>
      <c r="E492" s="261">
        <v>0</v>
      </c>
      <c r="F492" s="106"/>
      <c r="G492" s="192" t="s">
        <v>459</v>
      </c>
      <c r="H492" s="260" t="s">
        <v>1063</v>
      </c>
      <c r="I492" s="84" t="s">
        <v>1063</v>
      </c>
      <c r="J492" s="453"/>
      <c r="K492" s="2" t="s">
        <v>998</v>
      </c>
      <c r="M492" s="207"/>
      <c r="N492" s="208"/>
      <c r="O492" s="208"/>
      <c r="P492" s="208"/>
      <c r="Q492" s="208"/>
      <c r="R492" s="208"/>
      <c r="S492" s="208"/>
      <c r="T492" s="208"/>
      <c r="U492" s="208"/>
      <c r="V492" s="208"/>
      <c r="W492" s="208"/>
      <c r="X492" s="208"/>
      <c r="Y492" s="208"/>
      <c r="Z492" s="208"/>
      <c r="AA492" s="208"/>
      <c r="AB492" s="208"/>
      <c r="AC492" s="208"/>
      <c r="AD492" s="208"/>
    </row>
    <row r="493" spans="1:30" s="15" customFormat="1" ht="18.75" customHeight="1" x14ac:dyDescent="0.25">
      <c r="A493" s="134" t="s">
        <v>947</v>
      </c>
      <c r="B493" s="34">
        <v>93</v>
      </c>
      <c r="C493" s="109" t="s">
        <v>435</v>
      </c>
      <c r="D493" s="110" t="s">
        <v>436</v>
      </c>
      <c r="E493" s="49">
        <f>+E494+E496</f>
        <v>0</v>
      </c>
      <c r="F493" s="106"/>
      <c r="G493" s="232" t="s">
        <v>458</v>
      </c>
      <c r="I493" s="93"/>
      <c r="M493" s="208"/>
      <c r="N493" s="208"/>
      <c r="O493" s="208"/>
      <c r="P493" s="208"/>
      <c r="Q493" s="208"/>
      <c r="R493" s="208"/>
      <c r="S493" s="208"/>
      <c r="T493" s="208"/>
      <c r="U493" s="208"/>
      <c r="V493" s="208"/>
      <c r="W493" s="208"/>
      <c r="X493" s="208"/>
      <c r="Y493" s="208"/>
      <c r="Z493" s="208"/>
      <c r="AA493" s="208"/>
      <c r="AB493" s="208"/>
      <c r="AC493" s="208"/>
      <c r="AD493" s="208"/>
    </row>
    <row r="494" spans="1:30" s="200" customFormat="1" ht="18.75" customHeight="1" x14ac:dyDescent="0.25">
      <c r="A494" s="134" t="s">
        <v>947</v>
      </c>
      <c r="B494" s="220">
        <v>93</v>
      </c>
      <c r="C494" s="201" t="s">
        <v>1047</v>
      </c>
      <c r="D494" s="202" t="s">
        <v>1045</v>
      </c>
      <c r="E494" s="50">
        <f>+E495</f>
        <v>0</v>
      </c>
      <c r="F494" s="141"/>
      <c r="G494" s="233" t="s">
        <v>458</v>
      </c>
      <c r="I494" s="204"/>
      <c r="M494" s="212"/>
      <c r="N494" s="212"/>
      <c r="O494" s="212"/>
      <c r="P494" s="212"/>
      <c r="Q494" s="212"/>
      <c r="R494" s="212"/>
      <c r="S494" s="212"/>
      <c r="T494" s="212"/>
      <c r="U494" s="212"/>
      <c r="V494" s="212"/>
      <c r="W494" s="212"/>
      <c r="X494" s="212"/>
      <c r="Y494" s="212"/>
      <c r="Z494" s="212"/>
      <c r="AA494" s="212"/>
      <c r="AB494" s="212"/>
      <c r="AC494" s="212"/>
      <c r="AD494" s="212"/>
    </row>
    <row r="495" spans="1:30" s="15" customFormat="1" ht="18.75" customHeight="1" x14ac:dyDescent="0.25">
      <c r="A495" s="134" t="s">
        <v>947</v>
      </c>
      <c r="B495" s="34"/>
      <c r="C495" s="258" t="s">
        <v>1083</v>
      </c>
      <c r="D495" s="179"/>
      <c r="E495" s="261"/>
      <c r="F495" s="106"/>
      <c r="G495" s="192" t="s">
        <v>459</v>
      </c>
      <c r="H495" s="260" t="s">
        <v>1063</v>
      </c>
      <c r="I495" s="84" t="s">
        <v>1063</v>
      </c>
      <c r="J495" s="21"/>
      <c r="K495" s="2" t="s">
        <v>997</v>
      </c>
      <c r="M495" s="207"/>
      <c r="N495" s="208"/>
      <c r="O495" s="208"/>
      <c r="P495" s="208"/>
      <c r="Q495" s="208"/>
      <c r="R495" s="208"/>
      <c r="S495" s="208"/>
      <c r="T495" s="208"/>
      <c r="U495" s="208"/>
      <c r="V495" s="208"/>
      <c r="W495" s="208"/>
      <c r="X495" s="208"/>
      <c r="Y495" s="208"/>
      <c r="Z495" s="208"/>
      <c r="AA495" s="208"/>
      <c r="AB495" s="208"/>
      <c r="AC495" s="208"/>
      <c r="AD495" s="208"/>
    </row>
    <row r="496" spans="1:30" s="200" customFormat="1" ht="18.75" customHeight="1" x14ac:dyDescent="0.25">
      <c r="A496" s="134" t="s">
        <v>947</v>
      </c>
      <c r="B496" s="223">
        <v>93</v>
      </c>
      <c r="C496" s="201" t="s">
        <v>1048</v>
      </c>
      <c r="D496" s="202" t="s">
        <v>1046</v>
      </c>
      <c r="E496" s="50">
        <f>SUM(E497:E498)</f>
        <v>0</v>
      </c>
      <c r="F496" s="205"/>
      <c r="G496" s="233" t="s">
        <v>458</v>
      </c>
      <c r="I496" s="204"/>
      <c r="M496" s="212"/>
      <c r="N496" s="212"/>
      <c r="O496" s="212"/>
      <c r="P496" s="212"/>
      <c r="Q496" s="212"/>
      <c r="R496" s="212"/>
      <c r="S496" s="212"/>
      <c r="T496" s="212"/>
      <c r="U496" s="212"/>
      <c r="V496" s="212"/>
      <c r="W496" s="212"/>
      <c r="X496" s="212"/>
      <c r="Y496" s="212"/>
      <c r="Z496" s="212"/>
      <c r="AA496" s="212"/>
      <c r="AB496" s="212"/>
      <c r="AC496" s="212"/>
      <c r="AD496" s="212"/>
    </row>
    <row r="497" spans="1:30" s="15" customFormat="1" ht="18.75" customHeight="1" x14ac:dyDescent="0.25">
      <c r="A497" s="134" t="s">
        <v>947</v>
      </c>
      <c r="B497" s="34"/>
      <c r="C497" s="14" t="s">
        <v>1084</v>
      </c>
      <c r="D497" s="244" t="s">
        <v>1097</v>
      </c>
      <c r="E497" s="9">
        <v>0</v>
      </c>
      <c r="F497" s="106"/>
      <c r="G497" s="192" t="s">
        <v>459</v>
      </c>
      <c r="H497" s="260">
        <v>521</v>
      </c>
      <c r="I497" s="84" t="s">
        <v>1097</v>
      </c>
      <c r="J497" s="453">
        <f>+E497</f>
        <v>0</v>
      </c>
      <c r="K497" s="2" t="s">
        <v>998</v>
      </c>
      <c r="M497" s="207"/>
      <c r="N497" s="208"/>
      <c r="O497" s="208"/>
      <c r="P497" s="208"/>
      <c r="Q497" s="208"/>
      <c r="R497" s="208"/>
      <c r="S497" s="208"/>
      <c r="T497" s="208"/>
      <c r="U497" s="208"/>
      <c r="V497" s="208"/>
      <c r="W497" s="208"/>
      <c r="X497" s="208"/>
      <c r="Y497" s="208"/>
      <c r="Z497" s="208"/>
      <c r="AA497" s="208"/>
      <c r="AB497" s="208"/>
      <c r="AC497" s="208"/>
      <c r="AD497" s="208"/>
    </row>
    <row r="498" spans="1:30" s="15" customFormat="1" ht="18.75" customHeight="1" x14ac:dyDescent="0.25">
      <c r="A498" s="134"/>
      <c r="B498" s="34"/>
      <c r="C498" s="258" t="s">
        <v>1125</v>
      </c>
      <c r="D498" s="254"/>
      <c r="E498" s="261"/>
      <c r="F498" s="106"/>
      <c r="G498" s="192"/>
      <c r="H498" s="260"/>
      <c r="I498" s="84"/>
      <c r="J498" s="21"/>
      <c r="K498" s="2"/>
      <c r="M498" s="207"/>
      <c r="N498" s="208"/>
      <c r="O498" s="208"/>
      <c r="P498" s="208"/>
      <c r="Q498" s="208"/>
      <c r="R498" s="208"/>
      <c r="S498" s="208"/>
      <c r="T498" s="208"/>
      <c r="U498" s="208"/>
      <c r="V498" s="208"/>
      <c r="W498" s="208"/>
      <c r="X498" s="208"/>
      <c r="Y498" s="208"/>
      <c r="Z498" s="208"/>
      <c r="AA498" s="208"/>
      <c r="AB498" s="208"/>
      <c r="AC498" s="208"/>
      <c r="AD498" s="208"/>
    </row>
    <row r="499" spans="1:30" s="15" customFormat="1" ht="18.75" customHeight="1" x14ac:dyDescent="0.25">
      <c r="B499" s="197">
        <v>0</v>
      </c>
      <c r="C499" s="142">
        <v>0</v>
      </c>
      <c r="D499" s="105" t="s">
        <v>49</v>
      </c>
      <c r="E499" s="73">
        <f>+E500</f>
        <v>6</v>
      </c>
      <c r="F499" s="106"/>
      <c r="G499" s="232" t="s">
        <v>458</v>
      </c>
      <c r="I499" s="93"/>
      <c r="M499" s="208"/>
      <c r="N499" s="208"/>
      <c r="O499" s="208"/>
      <c r="P499" s="208"/>
      <c r="Q499" s="208"/>
      <c r="R499" s="208"/>
      <c r="S499" s="208"/>
      <c r="T499" s="208"/>
      <c r="U499" s="208"/>
      <c r="V499" s="208"/>
      <c r="W499" s="208"/>
      <c r="X499" s="208"/>
      <c r="Y499" s="208"/>
      <c r="Z499" s="208"/>
      <c r="AA499" s="208"/>
      <c r="AB499" s="208"/>
      <c r="AC499" s="208"/>
      <c r="AD499" s="208"/>
    </row>
    <row r="500" spans="1:30" s="15" customFormat="1" ht="21.75" customHeight="1" x14ac:dyDescent="0.25">
      <c r="B500" s="197">
        <v>0</v>
      </c>
      <c r="C500" s="107" t="s">
        <v>449</v>
      </c>
      <c r="D500" s="108" t="s">
        <v>50</v>
      </c>
      <c r="E500" s="51">
        <f>+E501+E505+E508</f>
        <v>6</v>
      </c>
      <c r="F500" s="114"/>
      <c r="G500" s="232" t="s">
        <v>458</v>
      </c>
      <c r="I500" s="93"/>
      <c r="M500" s="208"/>
      <c r="N500" s="208"/>
      <c r="O500" s="208"/>
      <c r="P500" s="208"/>
      <c r="Q500" s="208"/>
      <c r="R500" s="208"/>
      <c r="S500" s="208"/>
      <c r="T500" s="208"/>
      <c r="U500" s="208"/>
      <c r="V500" s="208"/>
      <c r="W500" s="208"/>
      <c r="X500" s="208"/>
      <c r="Y500" s="208"/>
      <c r="Z500" s="208"/>
      <c r="AA500" s="208"/>
      <c r="AB500" s="208"/>
      <c r="AC500" s="208"/>
      <c r="AD500" s="208"/>
    </row>
    <row r="501" spans="1:30" s="15" customFormat="1" ht="18.75" customHeight="1" x14ac:dyDescent="0.25">
      <c r="B501" s="197">
        <v>0</v>
      </c>
      <c r="C501" s="109" t="s">
        <v>632</v>
      </c>
      <c r="D501" s="110" t="s">
        <v>633</v>
      </c>
      <c r="E501" s="49">
        <f>+E502+E503+E504</f>
        <v>3</v>
      </c>
      <c r="F501" s="139"/>
      <c r="G501" s="232" t="s">
        <v>458</v>
      </c>
      <c r="I501" s="93"/>
      <c r="M501" s="208"/>
      <c r="N501" s="208"/>
      <c r="O501" s="208"/>
      <c r="P501" s="208"/>
      <c r="Q501" s="208"/>
      <c r="R501" s="208"/>
      <c r="S501" s="208"/>
      <c r="T501" s="208"/>
      <c r="U501" s="208"/>
      <c r="V501" s="208"/>
      <c r="W501" s="208"/>
      <c r="X501" s="208"/>
      <c r="Y501" s="208"/>
      <c r="Z501" s="208"/>
      <c r="AA501" s="208"/>
      <c r="AB501" s="208"/>
      <c r="AC501" s="208"/>
      <c r="AD501" s="208"/>
    </row>
    <row r="502" spans="1:30" s="27" customFormat="1" ht="18.75" customHeight="1" x14ac:dyDescent="0.25">
      <c r="B502" s="34"/>
      <c r="C502" s="16" t="s">
        <v>634</v>
      </c>
      <c r="D502" s="11" t="s">
        <v>635</v>
      </c>
      <c r="E502" s="9">
        <v>1</v>
      </c>
      <c r="F502" s="125"/>
      <c r="G502" s="192" t="s">
        <v>459</v>
      </c>
      <c r="H502" s="75">
        <v>211</v>
      </c>
      <c r="I502" s="84" t="s">
        <v>635</v>
      </c>
      <c r="J502" s="21">
        <f>+E502</f>
        <v>1</v>
      </c>
      <c r="K502" s="2" t="s">
        <v>1062</v>
      </c>
      <c r="M502" s="207"/>
      <c r="N502" s="215"/>
      <c r="O502" s="215"/>
      <c r="P502" s="215"/>
      <c r="Q502" s="215"/>
      <c r="R502" s="215"/>
      <c r="S502" s="215"/>
      <c r="T502" s="215"/>
      <c r="U502" s="215"/>
      <c r="V502" s="215"/>
      <c r="W502" s="215"/>
      <c r="X502" s="215"/>
      <c r="Y502" s="215"/>
      <c r="Z502" s="215"/>
      <c r="AA502" s="215"/>
      <c r="AB502" s="215"/>
      <c r="AC502" s="215"/>
      <c r="AD502" s="215"/>
    </row>
    <row r="503" spans="1:30" s="27" customFormat="1" ht="18.75" customHeight="1" x14ac:dyDescent="0.25">
      <c r="B503" s="34"/>
      <c r="C503" s="16" t="s">
        <v>636</v>
      </c>
      <c r="D503" s="11" t="s">
        <v>662</v>
      </c>
      <c r="E503" s="9">
        <v>1</v>
      </c>
      <c r="F503" s="125"/>
      <c r="G503" s="192" t="s">
        <v>459</v>
      </c>
      <c r="H503" s="75">
        <v>212</v>
      </c>
      <c r="I503" s="84" t="s">
        <v>662</v>
      </c>
      <c r="J503" s="21">
        <f t="shared" ref="J503:J504" si="2">+E503</f>
        <v>1</v>
      </c>
      <c r="K503" s="2" t="s">
        <v>1062</v>
      </c>
      <c r="M503" s="207"/>
      <c r="N503" s="215"/>
      <c r="O503" s="215"/>
      <c r="P503" s="215"/>
      <c r="Q503" s="215"/>
      <c r="R503" s="215"/>
      <c r="S503" s="215"/>
      <c r="T503" s="215"/>
      <c r="U503" s="215"/>
      <c r="V503" s="215"/>
      <c r="W503" s="215"/>
      <c r="X503" s="215"/>
      <c r="Y503" s="215"/>
      <c r="Z503" s="215"/>
      <c r="AA503" s="215"/>
      <c r="AB503" s="215"/>
      <c r="AC503" s="215"/>
      <c r="AD503" s="215"/>
    </row>
    <row r="504" spans="1:30" s="27" customFormat="1" ht="18.75" customHeight="1" x14ac:dyDescent="0.25">
      <c r="B504" s="34"/>
      <c r="C504" s="16" t="s">
        <v>637</v>
      </c>
      <c r="D504" s="11" t="s">
        <v>663</v>
      </c>
      <c r="E504" s="9">
        <v>1</v>
      </c>
      <c r="F504" s="125"/>
      <c r="G504" s="192" t="s">
        <v>459</v>
      </c>
      <c r="H504" s="75">
        <v>213</v>
      </c>
      <c r="I504" s="84" t="s">
        <v>663</v>
      </c>
      <c r="J504" s="21">
        <f t="shared" si="2"/>
        <v>1</v>
      </c>
      <c r="K504" s="2" t="s">
        <v>1062</v>
      </c>
      <c r="M504" s="207"/>
      <c r="N504" s="215"/>
      <c r="O504" s="215"/>
      <c r="P504" s="215"/>
      <c r="Q504" s="215"/>
      <c r="R504" s="215"/>
      <c r="S504" s="215"/>
      <c r="T504" s="215"/>
      <c r="U504" s="215"/>
      <c r="V504" s="215"/>
      <c r="W504" s="215"/>
      <c r="X504" s="215"/>
      <c r="Y504" s="215"/>
      <c r="Z504" s="215"/>
      <c r="AA504" s="215"/>
      <c r="AB504" s="215"/>
      <c r="AC504" s="215"/>
      <c r="AD504" s="215"/>
    </row>
    <row r="505" spans="1:30" s="15" customFormat="1" ht="18.75" customHeight="1" x14ac:dyDescent="0.25">
      <c r="B505" s="197">
        <v>0</v>
      </c>
      <c r="C505" s="109" t="s">
        <v>638</v>
      </c>
      <c r="D505" s="110" t="s">
        <v>639</v>
      </c>
      <c r="E505" s="49">
        <f>+E506+E507</f>
        <v>2</v>
      </c>
      <c r="F505" s="139"/>
      <c r="G505" s="231" t="s">
        <v>458</v>
      </c>
      <c r="I505" s="93"/>
      <c r="K505" s="2"/>
      <c r="M505" s="208"/>
      <c r="N505" s="208"/>
      <c r="O505" s="208"/>
      <c r="P505" s="208"/>
      <c r="Q505" s="208"/>
      <c r="R505" s="208"/>
      <c r="S505" s="208"/>
      <c r="T505" s="208"/>
      <c r="U505" s="208"/>
      <c r="V505" s="208"/>
      <c r="W505" s="208"/>
      <c r="X505" s="208"/>
      <c r="Y505" s="208"/>
      <c r="Z505" s="208"/>
      <c r="AA505" s="208"/>
      <c r="AB505" s="208"/>
      <c r="AC505" s="208"/>
      <c r="AD505" s="208"/>
    </row>
    <row r="506" spans="1:30" s="28" customFormat="1" ht="15.75" customHeight="1" x14ac:dyDescent="0.25">
      <c r="B506" s="34"/>
      <c r="C506" s="16" t="s">
        <v>640</v>
      </c>
      <c r="D506" s="11" t="s">
        <v>641</v>
      </c>
      <c r="E506" s="9">
        <v>1</v>
      </c>
      <c r="F506" s="125"/>
      <c r="G506" s="192" t="s">
        <v>459</v>
      </c>
      <c r="H506" s="75">
        <v>214</v>
      </c>
      <c r="I506" s="84" t="s">
        <v>641</v>
      </c>
      <c r="J506" s="21">
        <f t="shared" ref="J506:J507" si="3">+E506</f>
        <v>1</v>
      </c>
      <c r="K506" s="2" t="s">
        <v>1062</v>
      </c>
      <c r="M506" s="207"/>
      <c r="N506" s="216"/>
      <c r="O506" s="216"/>
      <c r="P506" s="216"/>
      <c r="Q506" s="216"/>
      <c r="R506" s="216"/>
      <c r="S506" s="216"/>
      <c r="T506" s="216"/>
      <c r="U506" s="216"/>
      <c r="V506" s="216"/>
      <c r="W506" s="216"/>
      <c r="X506" s="216"/>
      <c r="Y506" s="216"/>
      <c r="Z506" s="216"/>
      <c r="AA506" s="216"/>
      <c r="AB506" s="216"/>
      <c r="AC506" s="216"/>
      <c r="AD506" s="216"/>
    </row>
    <row r="507" spans="1:30" s="28" customFormat="1" ht="15.75" customHeight="1" x14ac:dyDescent="0.25">
      <c r="B507" s="34"/>
      <c r="C507" s="16" t="s">
        <v>642</v>
      </c>
      <c r="D507" s="11" t="s">
        <v>643</v>
      </c>
      <c r="E507" s="9">
        <v>1</v>
      </c>
      <c r="F507" s="125"/>
      <c r="G507" s="192" t="s">
        <v>459</v>
      </c>
      <c r="H507" s="75">
        <v>215</v>
      </c>
      <c r="I507" s="84" t="s">
        <v>643</v>
      </c>
      <c r="J507" s="21">
        <f t="shared" si="3"/>
        <v>1</v>
      </c>
      <c r="K507" s="2" t="s">
        <v>1062</v>
      </c>
      <c r="M507" s="207"/>
      <c r="N507" s="216"/>
      <c r="O507" s="216"/>
      <c r="P507" s="216"/>
      <c r="Q507" s="216"/>
      <c r="R507" s="216"/>
      <c r="S507" s="216"/>
      <c r="T507" s="216"/>
      <c r="U507" s="216"/>
      <c r="V507" s="216"/>
      <c r="W507" s="216"/>
      <c r="X507" s="216"/>
      <c r="Y507" s="216"/>
      <c r="Z507" s="216"/>
      <c r="AA507" s="216"/>
      <c r="AB507" s="216"/>
      <c r="AC507" s="216"/>
      <c r="AD507" s="216"/>
    </row>
    <row r="508" spans="1:30" s="15" customFormat="1" ht="18.75" customHeight="1" x14ac:dyDescent="0.25">
      <c r="B508" s="197">
        <v>0</v>
      </c>
      <c r="C508" s="109" t="s">
        <v>1067</v>
      </c>
      <c r="D508" s="110" t="s">
        <v>1069</v>
      </c>
      <c r="E508" s="49">
        <f>+E509+E510</f>
        <v>1</v>
      </c>
      <c r="F508" s="139"/>
      <c r="G508" s="231" t="s">
        <v>458</v>
      </c>
      <c r="I508" s="93"/>
      <c r="K508" s="2"/>
      <c r="M508" s="208"/>
      <c r="N508" s="208"/>
      <c r="O508" s="208"/>
      <c r="P508" s="208"/>
      <c r="Q508" s="208"/>
      <c r="R508" s="208"/>
      <c r="S508" s="208"/>
      <c r="T508" s="208"/>
      <c r="U508" s="208"/>
      <c r="V508" s="208"/>
      <c r="W508" s="208"/>
      <c r="X508" s="208"/>
      <c r="Y508" s="208"/>
      <c r="Z508" s="208"/>
      <c r="AA508" s="208"/>
      <c r="AB508" s="208"/>
      <c r="AC508" s="208"/>
      <c r="AD508" s="208"/>
    </row>
    <row r="509" spans="1:30" s="28" customFormat="1" ht="17.25" customHeight="1" x14ac:dyDescent="0.25">
      <c r="B509" s="34"/>
      <c r="C509" s="16" t="s">
        <v>1068</v>
      </c>
      <c r="D509" s="11" t="s">
        <v>1070</v>
      </c>
      <c r="E509" s="9">
        <v>1</v>
      </c>
      <c r="F509" s="125"/>
      <c r="G509" s="192" t="s">
        <v>459</v>
      </c>
      <c r="H509" s="75">
        <v>221</v>
      </c>
      <c r="I509" s="84" t="s">
        <v>1085</v>
      </c>
      <c r="J509" s="21">
        <f t="shared" ref="J509" si="4">+E509</f>
        <v>1</v>
      </c>
      <c r="K509" s="2" t="s">
        <v>1062</v>
      </c>
      <c r="M509" s="207"/>
      <c r="N509" s="216"/>
      <c r="O509" s="216"/>
      <c r="P509" s="216"/>
      <c r="Q509" s="216"/>
      <c r="R509" s="216"/>
      <c r="S509" s="216"/>
      <c r="T509" s="216"/>
      <c r="U509" s="216"/>
      <c r="V509" s="216"/>
      <c r="W509" s="216"/>
      <c r="X509" s="216"/>
      <c r="Y509" s="216"/>
      <c r="Z509" s="216"/>
      <c r="AA509" s="216"/>
      <c r="AB509" s="216"/>
      <c r="AC509" s="216"/>
      <c r="AD509" s="216"/>
    </row>
    <row r="510" spans="1:30" s="30" customFormat="1" ht="15.75" customHeight="1" x14ac:dyDescent="0.25">
      <c r="B510" s="37"/>
      <c r="C510" s="12"/>
      <c r="D510" s="13"/>
      <c r="F510" s="74"/>
      <c r="G510" s="193"/>
      <c r="H510" s="29"/>
      <c r="I510" s="89"/>
      <c r="J510" s="20"/>
      <c r="K510" s="2"/>
      <c r="M510" s="180"/>
      <c r="N510" s="180"/>
      <c r="O510" s="180"/>
      <c r="P510" s="180"/>
      <c r="Q510" s="180"/>
      <c r="R510" s="180"/>
      <c r="S510" s="180"/>
      <c r="T510" s="180"/>
      <c r="U510" s="180"/>
      <c r="V510" s="180"/>
      <c r="W510" s="180"/>
      <c r="X510" s="180"/>
      <c r="Y510" s="180"/>
      <c r="Z510" s="180"/>
      <c r="AA510" s="180"/>
      <c r="AB510" s="180"/>
      <c r="AC510" s="180"/>
      <c r="AD510" s="180"/>
    </row>
    <row r="511" spans="1:30" s="30" customFormat="1" ht="53.25" customHeight="1" x14ac:dyDescent="0.25">
      <c r="B511" s="37"/>
      <c r="C511" s="12"/>
      <c r="D511" s="13"/>
      <c r="F511" s="74"/>
      <c r="G511" s="193"/>
      <c r="I511" s="90"/>
      <c r="M511" s="180"/>
      <c r="N511" s="180"/>
      <c r="O511" s="180"/>
      <c r="P511" s="180"/>
      <c r="Q511" s="180"/>
      <c r="R511" s="180"/>
      <c r="S511" s="180"/>
      <c r="T511" s="180"/>
      <c r="U511" s="180"/>
      <c r="V511" s="180"/>
      <c r="W511" s="180"/>
      <c r="X511" s="180"/>
      <c r="Y511" s="180"/>
      <c r="Z511" s="180"/>
      <c r="AA511" s="180"/>
      <c r="AB511" s="180"/>
      <c r="AC511" s="180"/>
      <c r="AD511" s="180"/>
    </row>
    <row r="512" spans="1:30" s="30" customFormat="1" ht="15" x14ac:dyDescent="0.25">
      <c r="B512" s="222" t="s">
        <v>1064</v>
      </c>
      <c r="C512" s="12"/>
      <c r="D512" s="13"/>
      <c r="E512" s="143"/>
      <c r="F512" s="106"/>
      <c r="G512" s="194"/>
      <c r="I512" s="90"/>
      <c r="M512" s="180"/>
      <c r="N512" s="180"/>
      <c r="O512" s="180"/>
      <c r="P512" s="180"/>
      <c r="Q512" s="180"/>
      <c r="R512" s="180"/>
      <c r="S512" s="180"/>
      <c r="T512" s="180"/>
      <c r="U512" s="180"/>
      <c r="V512" s="180"/>
      <c r="W512" s="180"/>
      <c r="X512" s="180"/>
      <c r="Y512" s="180"/>
      <c r="Z512" s="180"/>
      <c r="AA512" s="180"/>
      <c r="AB512" s="180"/>
      <c r="AC512" s="180"/>
      <c r="AD512" s="180"/>
    </row>
    <row r="513" spans="2:30" s="30" customFormat="1" ht="15" x14ac:dyDescent="0.25">
      <c r="B513" s="224" t="s">
        <v>1065</v>
      </c>
      <c r="D513" s="13"/>
      <c r="F513" s="74"/>
      <c r="G513" s="195"/>
      <c r="I513" s="90"/>
      <c r="M513" s="180"/>
      <c r="N513" s="180"/>
      <c r="O513" s="180"/>
      <c r="P513" s="180"/>
      <c r="Q513" s="180"/>
      <c r="R513" s="180"/>
      <c r="S513" s="180"/>
      <c r="T513" s="180"/>
      <c r="U513" s="180"/>
      <c r="V513" s="180"/>
      <c r="W513" s="180"/>
      <c r="X513" s="180"/>
      <c r="Y513" s="180"/>
      <c r="Z513" s="180"/>
      <c r="AA513" s="180"/>
      <c r="AB513" s="180"/>
      <c r="AC513" s="180"/>
      <c r="AD513" s="180"/>
    </row>
    <row r="514" spans="2:30" s="30" customFormat="1" ht="15" x14ac:dyDescent="0.25">
      <c r="B514" s="199" t="s">
        <v>1066</v>
      </c>
      <c r="D514" s="13"/>
      <c r="F514" s="74"/>
      <c r="G514" s="195"/>
      <c r="I514" s="90"/>
      <c r="M514" s="180"/>
      <c r="N514" s="180"/>
      <c r="O514" s="180"/>
      <c r="P514" s="180"/>
      <c r="Q514" s="180"/>
      <c r="R514" s="180"/>
      <c r="S514" s="180"/>
      <c r="T514" s="180"/>
      <c r="U514" s="180"/>
      <c r="V514" s="180"/>
      <c r="W514" s="180"/>
      <c r="X514" s="180"/>
      <c r="Y514" s="180"/>
      <c r="Z514" s="180"/>
      <c r="AA514" s="180"/>
      <c r="AB514" s="180"/>
      <c r="AC514" s="180"/>
      <c r="AD514" s="180"/>
    </row>
    <row r="515" spans="2:30" s="30" customFormat="1" ht="18.75" x14ac:dyDescent="0.3">
      <c r="B515" s="37"/>
      <c r="C515" s="8" t="s">
        <v>670</v>
      </c>
      <c r="D515" s="13"/>
      <c r="E515" s="144"/>
      <c r="F515" s="106"/>
      <c r="G515" s="194"/>
      <c r="I515" s="90"/>
      <c r="M515" s="180"/>
      <c r="N515" s="180"/>
      <c r="O515" s="180"/>
      <c r="P515" s="180"/>
      <c r="Q515" s="180"/>
      <c r="R515" s="180"/>
      <c r="S515" s="180"/>
      <c r="T515" s="180"/>
      <c r="U515" s="180"/>
      <c r="V515" s="180"/>
      <c r="W515" s="180"/>
      <c r="X515" s="180"/>
      <c r="Y515" s="180"/>
      <c r="Z515" s="180"/>
      <c r="AA515" s="180"/>
      <c r="AB515" s="180"/>
      <c r="AC515" s="180"/>
      <c r="AD515" s="180"/>
    </row>
    <row r="516" spans="2:30" s="30" customFormat="1" ht="15.75" thickBot="1" x14ac:dyDescent="0.3">
      <c r="B516" s="37"/>
      <c r="C516" s="12"/>
      <c r="D516" s="13"/>
      <c r="E516" s="144"/>
      <c r="F516" s="106"/>
      <c r="G516" s="194"/>
      <c r="I516" s="90"/>
      <c r="M516" s="180"/>
      <c r="N516" s="180"/>
      <c r="O516" s="180"/>
      <c r="P516" s="180"/>
      <c r="Q516" s="180"/>
      <c r="R516" s="180"/>
      <c r="S516" s="180"/>
      <c r="T516" s="180"/>
      <c r="U516" s="180"/>
      <c r="V516" s="180"/>
      <c r="W516" s="180"/>
      <c r="X516" s="180"/>
      <c r="Y516" s="180"/>
      <c r="Z516" s="180"/>
      <c r="AA516" s="180"/>
      <c r="AB516" s="180"/>
      <c r="AC516" s="180"/>
      <c r="AD516" s="180"/>
    </row>
    <row r="517" spans="2:30" s="1" customFormat="1" ht="37.5" customHeight="1" x14ac:dyDescent="0.25">
      <c r="B517" s="71"/>
      <c r="C517" s="460" t="s">
        <v>671</v>
      </c>
      <c r="D517" s="461"/>
      <c r="E517" s="462"/>
      <c r="F517" s="74"/>
      <c r="G517" s="196"/>
      <c r="I517" s="90"/>
      <c r="M517" s="172"/>
      <c r="N517" s="172"/>
      <c r="O517" s="172"/>
      <c r="P517" s="172"/>
      <c r="Q517" s="172"/>
      <c r="R517" s="172"/>
      <c r="S517" s="172"/>
      <c r="T517" s="172"/>
      <c r="U517" s="172"/>
      <c r="V517" s="172"/>
      <c r="W517" s="172"/>
      <c r="X517" s="172"/>
      <c r="Y517" s="172"/>
      <c r="Z517" s="172"/>
      <c r="AA517" s="172"/>
      <c r="AB517" s="172"/>
      <c r="AC517" s="172"/>
      <c r="AD517" s="172"/>
    </row>
    <row r="518" spans="2:30" s="1" customFormat="1" ht="4.5" customHeight="1" x14ac:dyDescent="0.25">
      <c r="B518" s="71"/>
      <c r="C518" s="59"/>
      <c r="D518" s="57"/>
      <c r="E518" s="60"/>
      <c r="F518" s="74"/>
      <c r="G518" s="196"/>
      <c r="I518" s="90"/>
      <c r="M518" s="172"/>
      <c r="N518" s="172"/>
      <c r="O518" s="172"/>
      <c r="P518" s="172"/>
      <c r="Q518" s="172"/>
      <c r="R518" s="172"/>
      <c r="S518" s="172"/>
      <c r="T518" s="172"/>
      <c r="U518" s="172"/>
      <c r="V518" s="172"/>
      <c r="W518" s="172"/>
      <c r="X518" s="172"/>
      <c r="Y518" s="172"/>
      <c r="Z518" s="172"/>
      <c r="AA518" s="172"/>
      <c r="AB518" s="172"/>
      <c r="AC518" s="172"/>
      <c r="AD518" s="172"/>
    </row>
    <row r="519" spans="2:30" s="1" customFormat="1" ht="18" customHeight="1" x14ac:dyDescent="0.25">
      <c r="B519" s="71"/>
      <c r="C519" s="145" t="s">
        <v>438</v>
      </c>
      <c r="D519" s="146" t="s">
        <v>439</v>
      </c>
      <c r="E519" s="60"/>
      <c r="F519" s="74"/>
      <c r="G519" s="196"/>
      <c r="I519" s="90"/>
      <c r="M519" s="172"/>
      <c r="N519" s="172"/>
      <c r="O519" s="172"/>
      <c r="P519" s="172"/>
      <c r="Q519" s="172"/>
      <c r="R519" s="172"/>
      <c r="S519" s="172"/>
      <c r="T519" s="172"/>
      <c r="U519" s="172"/>
      <c r="V519" s="172"/>
      <c r="W519" s="172"/>
      <c r="X519" s="172"/>
      <c r="Y519" s="172"/>
      <c r="Z519" s="172"/>
      <c r="AA519" s="172"/>
      <c r="AB519" s="172"/>
      <c r="AC519" s="172"/>
      <c r="AD519" s="172"/>
    </row>
    <row r="520" spans="2:30" s="1" customFormat="1" ht="18" customHeight="1" x14ac:dyDescent="0.25">
      <c r="B520" s="71"/>
      <c r="C520" s="147" t="s">
        <v>444</v>
      </c>
      <c r="D520" s="148" t="s">
        <v>445</v>
      </c>
      <c r="E520" s="60"/>
      <c r="F520" s="74"/>
      <c r="G520" s="196"/>
      <c r="I520" s="90"/>
      <c r="M520" s="172"/>
      <c r="N520" s="172"/>
      <c r="O520" s="172"/>
      <c r="P520" s="172"/>
      <c r="Q520" s="172"/>
      <c r="R520" s="172"/>
      <c r="S520" s="172"/>
      <c r="T520" s="172"/>
      <c r="U520" s="172"/>
      <c r="V520" s="172"/>
      <c r="W520" s="172"/>
      <c r="X520" s="172"/>
      <c r="Y520" s="172"/>
      <c r="Z520" s="172"/>
      <c r="AA520" s="172"/>
      <c r="AB520" s="172"/>
      <c r="AC520" s="172"/>
      <c r="AD520" s="172"/>
    </row>
    <row r="521" spans="2:30" s="1" customFormat="1" ht="17.25" customHeight="1" x14ac:dyDescent="0.25">
      <c r="B521" s="71"/>
      <c r="C521" s="147" t="s">
        <v>446</v>
      </c>
      <c r="D521" s="148" t="s">
        <v>445</v>
      </c>
      <c r="E521" s="60"/>
      <c r="F521" s="74"/>
      <c r="G521" s="196"/>
      <c r="I521" s="90"/>
      <c r="M521" s="172"/>
      <c r="N521" s="172"/>
      <c r="O521" s="172"/>
      <c r="P521" s="172"/>
      <c r="Q521" s="172"/>
      <c r="R521" s="172"/>
      <c r="S521" s="172"/>
      <c r="T521" s="172"/>
      <c r="U521" s="172"/>
      <c r="V521" s="172"/>
      <c r="W521" s="172"/>
      <c r="X521" s="172"/>
      <c r="Y521" s="172"/>
      <c r="Z521" s="172"/>
      <c r="AA521" s="172"/>
      <c r="AB521" s="172"/>
      <c r="AC521" s="172"/>
      <c r="AD521" s="172"/>
    </row>
    <row r="522" spans="2:30" s="1" customFormat="1" ht="17.25" customHeight="1" x14ac:dyDescent="0.25">
      <c r="B522" s="71"/>
      <c r="C522" s="61" t="s">
        <v>447</v>
      </c>
      <c r="D522" s="58" t="s">
        <v>814</v>
      </c>
      <c r="E522" s="60"/>
      <c r="F522" s="74"/>
      <c r="G522" s="196"/>
      <c r="I522" s="90"/>
      <c r="M522" s="172"/>
      <c r="N522" s="172"/>
      <c r="O522" s="172"/>
      <c r="P522" s="172"/>
      <c r="Q522" s="172"/>
      <c r="R522" s="172"/>
      <c r="S522" s="172"/>
      <c r="T522" s="172"/>
      <c r="U522" s="172"/>
      <c r="V522" s="172"/>
      <c r="W522" s="172"/>
      <c r="X522" s="172"/>
      <c r="Y522" s="172"/>
      <c r="Z522" s="172"/>
      <c r="AA522" s="172"/>
      <c r="AB522" s="172"/>
      <c r="AC522" s="172"/>
      <c r="AD522" s="172"/>
    </row>
    <row r="523" spans="2:30" s="30" customFormat="1" ht="15" x14ac:dyDescent="0.25">
      <c r="B523" s="37"/>
      <c r="C523" s="62" t="s">
        <v>448</v>
      </c>
      <c r="D523" s="149" t="s">
        <v>834</v>
      </c>
      <c r="E523" s="150"/>
      <c r="F523" s="106"/>
      <c r="G523" s="193"/>
      <c r="I523" s="90"/>
      <c r="M523" s="180"/>
      <c r="N523" s="180"/>
      <c r="O523" s="180"/>
      <c r="P523" s="180"/>
      <c r="Q523" s="180"/>
      <c r="R523" s="180"/>
      <c r="S523" s="180"/>
      <c r="T523" s="180"/>
      <c r="U523" s="180"/>
      <c r="V523" s="180"/>
      <c r="W523" s="180"/>
      <c r="X523" s="180"/>
      <c r="Y523" s="180"/>
      <c r="Z523" s="180"/>
      <c r="AA523" s="180"/>
      <c r="AB523" s="180"/>
      <c r="AC523" s="180"/>
      <c r="AD523" s="180"/>
    </row>
    <row r="524" spans="2:30" s="1" customFormat="1" ht="17.25" customHeight="1" x14ac:dyDescent="0.25">
      <c r="B524" s="71"/>
      <c r="C524" s="61" t="s">
        <v>813</v>
      </c>
      <c r="D524" s="58" t="s">
        <v>835</v>
      </c>
      <c r="E524" s="60"/>
      <c r="F524" s="74"/>
      <c r="G524" s="196"/>
      <c r="I524" s="90"/>
      <c r="M524" s="172"/>
      <c r="N524" s="172"/>
      <c r="O524" s="172"/>
      <c r="P524" s="172"/>
      <c r="Q524" s="172"/>
      <c r="R524" s="172"/>
      <c r="S524" s="172"/>
      <c r="T524" s="172"/>
      <c r="U524" s="172"/>
      <c r="V524" s="172"/>
      <c r="W524" s="172"/>
      <c r="X524" s="172"/>
      <c r="Y524" s="172"/>
      <c r="Z524" s="172"/>
      <c r="AA524" s="172"/>
      <c r="AB524" s="172"/>
      <c r="AC524" s="172"/>
      <c r="AD524" s="172"/>
    </row>
    <row r="525" spans="2:30" s="30" customFormat="1" ht="15" x14ac:dyDescent="0.25">
      <c r="B525" s="37"/>
      <c r="C525" s="62" t="s">
        <v>833</v>
      </c>
      <c r="D525" s="149" t="s">
        <v>836</v>
      </c>
      <c r="E525" s="150"/>
      <c r="F525" s="106"/>
      <c r="G525" s="193"/>
      <c r="I525" s="90"/>
      <c r="M525" s="180"/>
      <c r="N525" s="180"/>
      <c r="O525" s="180"/>
      <c r="P525" s="180"/>
      <c r="Q525" s="180"/>
      <c r="R525" s="180"/>
      <c r="S525" s="180"/>
      <c r="T525" s="180"/>
      <c r="U525" s="180"/>
      <c r="V525" s="180"/>
      <c r="W525" s="180"/>
      <c r="X525" s="180"/>
      <c r="Y525" s="180"/>
      <c r="Z525" s="180"/>
      <c r="AA525" s="180"/>
      <c r="AB525" s="180"/>
      <c r="AC525" s="180"/>
      <c r="AD525" s="180"/>
    </row>
    <row r="526" spans="2:30" s="30" customFormat="1" ht="15.75" thickBot="1" x14ac:dyDescent="0.3">
      <c r="B526" s="37"/>
      <c r="C526" s="63" t="s">
        <v>1139</v>
      </c>
      <c r="D526" s="151" t="s">
        <v>837</v>
      </c>
      <c r="E526" s="152"/>
      <c r="F526" s="106"/>
      <c r="G526" s="193"/>
      <c r="I526" s="90"/>
      <c r="M526" s="180"/>
      <c r="N526" s="180"/>
      <c r="O526" s="180"/>
      <c r="P526" s="180"/>
      <c r="Q526" s="180"/>
      <c r="R526" s="180"/>
      <c r="S526" s="180"/>
      <c r="T526" s="180"/>
      <c r="U526" s="180"/>
      <c r="V526" s="180"/>
      <c r="W526" s="180"/>
      <c r="X526" s="180"/>
      <c r="Y526" s="180"/>
      <c r="Z526" s="180"/>
      <c r="AA526" s="180"/>
      <c r="AB526" s="180"/>
      <c r="AC526" s="180"/>
      <c r="AD526" s="180"/>
    </row>
    <row r="527" spans="2:30" x14ac:dyDescent="0.2">
      <c r="C527" s="153"/>
      <c r="D527" s="154"/>
      <c r="E527" s="155"/>
    </row>
    <row r="528" spans="2:30" x14ac:dyDescent="0.2">
      <c r="C528" s="153"/>
      <c r="D528" s="154"/>
      <c r="E528" s="155"/>
    </row>
    <row r="529" spans="3:5" x14ac:dyDescent="0.2">
      <c r="C529" s="153"/>
      <c r="D529" s="154"/>
      <c r="E529" s="155"/>
    </row>
    <row r="530" spans="3:5" x14ac:dyDescent="0.2">
      <c r="C530" s="153"/>
      <c r="D530" s="154"/>
      <c r="E530" s="155"/>
    </row>
    <row r="531" spans="3:5" x14ac:dyDescent="0.2">
      <c r="C531" s="153"/>
      <c r="D531" s="154"/>
      <c r="E531" s="155"/>
    </row>
    <row r="532" spans="3:5" x14ac:dyDescent="0.2">
      <c r="C532" s="153"/>
      <c r="D532" s="154"/>
      <c r="E532" s="155"/>
    </row>
    <row r="533" spans="3:5" x14ac:dyDescent="0.2">
      <c r="C533" s="153"/>
      <c r="D533" s="154"/>
      <c r="E533" s="155"/>
    </row>
    <row r="534" spans="3:5" x14ac:dyDescent="0.2">
      <c r="C534" s="153"/>
      <c r="D534" s="154"/>
      <c r="E534" s="155"/>
    </row>
    <row r="535" spans="3:5" x14ac:dyDescent="0.2">
      <c r="C535" s="153"/>
      <c r="D535" s="154"/>
      <c r="E535" s="155"/>
    </row>
    <row r="536" spans="3:5" x14ac:dyDescent="0.2">
      <c r="C536" s="153"/>
      <c r="D536" s="154"/>
      <c r="E536" s="155"/>
    </row>
    <row r="537" spans="3:5" x14ac:dyDescent="0.2">
      <c r="C537" s="153"/>
      <c r="D537" s="154"/>
      <c r="E537" s="155"/>
    </row>
    <row r="538" spans="3:5" x14ac:dyDescent="0.2">
      <c r="C538" s="153"/>
      <c r="D538" s="154"/>
      <c r="E538" s="155"/>
    </row>
    <row r="539" spans="3:5" x14ac:dyDescent="0.2">
      <c r="C539" s="153"/>
      <c r="D539" s="154"/>
      <c r="E539" s="155"/>
    </row>
    <row r="540" spans="3:5" x14ac:dyDescent="0.2">
      <c r="C540" s="153"/>
      <c r="D540" s="154"/>
      <c r="E540" s="155"/>
    </row>
    <row r="541" spans="3:5" x14ac:dyDescent="0.2">
      <c r="C541" s="153"/>
      <c r="D541" s="154"/>
      <c r="E541" s="155"/>
    </row>
    <row r="542" spans="3:5" x14ac:dyDescent="0.2">
      <c r="C542" s="153"/>
      <c r="D542" s="154"/>
      <c r="E542" s="155"/>
    </row>
    <row r="543" spans="3:5" x14ac:dyDescent="0.2">
      <c r="C543" s="153"/>
      <c r="D543" s="154"/>
      <c r="E543" s="155"/>
    </row>
    <row r="544" spans="3:5" x14ac:dyDescent="0.2">
      <c r="C544" s="153"/>
      <c r="D544" s="154"/>
      <c r="E544" s="155"/>
    </row>
    <row r="545" spans="3:5" x14ac:dyDescent="0.2">
      <c r="C545" s="153"/>
      <c r="D545" s="154"/>
      <c r="E545" s="155"/>
    </row>
    <row r="546" spans="3:5" x14ac:dyDescent="0.2">
      <c r="C546" s="153"/>
      <c r="D546" s="154"/>
      <c r="E546" s="155"/>
    </row>
    <row r="547" spans="3:5" x14ac:dyDescent="0.2">
      <c r="C547" s="153"/>
      <c r="D547" s="154"/>
      <c r="E547" s="155"/>
    </row>
  </sheetData>
  <sheetProtection password="CEB5" sheet="1" objects="1" scenarios="1" formatCells="0" formatColumns="0" formatRows="0" autoFilter="0" pivotTables="0"/>
  <autoFilter ref="A6:BH515"/>
  <mergeCells count="8">
    <mergeCell ref="C517:E517"/>
    <mergeCell ref="H2:J2"/>
    <mergeCell ref="F371:F372"/>
    <mergeCell ref="F244:F252"/>
    <mergeCell ref="F137:F138"/>
    <mergeCell ref="F204:F232"/>
    <mergeCell ref="G2:G5"/>
    <mergeCell ref="F483:F484"/>
  </mergeCells>
  <pageMargins left="0.74803149606299213" right="0.55118110236220474" top="0.59055118110236227" bottom="0.59055118110236227" header="0.51181102362204722" footer="0.31496062992125984"/>
  <pageSetup scale="83" orientation="portrait" r:id="rId1"/>
  <headerFooter alignWithMargins="0">
    <oddFooter>&amp;L&amp;9PRESUPUESTO DE INGRESOS  - 2017&amp;R&amp;9&amp;P/&amp;N</oddFooter>
  </headerFooter>
  <colBreaks count="2" manualBreakCount="2">
    <brk id="2" max="1048575" man="1"/>
    <brk id="5" max="393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E45"/>
  <sheetViews>
    <sheetView topLeftCell="A34" zoomScaleNormal="100" workbookViewId="0">
      <selection activeCell="A5" sqref="A5:E5"/>
    </sheetView>
  </sheetViews>
  <sheetFormatPr baseColWidth="10" defaultRowHeight="15" x14ac:dyDescent="0.25"/>
  <cols>
    <col min="1" max="1" width="31" customWidth="1"/>
    <col min="2" max="5" width="23.140625" customWidth="1"/>
  </cols>
  <sheetData>
    <row r="1" spans="1:5" ht="15.75" thickBot="1" x14ac:dyDescent="0.3"/>
    <row r="2" spans="1:5" ht="38.25" customHeight="1" thickBot="1" x14ac:dyDescent="0.3">
      <c r="A2" s="475" t="s">
        <v>1347</v>
      </c>
      <c r="B2" s="476"/>
      <c r="C2" s="476"/>
      <c r="D2" s="476"/>
      <c r="E2" s="477"/>
    </row>
    <row r="3" spans="1:5" ht="17.25" customHeight="1" thickBot="1" x14ac:dyDescent="0.3">
      <c r="A3" s="478" t="s">
        <v>1149</v>
      </c>
      <c r="B3" s="479"/>
      <c r="C3" s="479"/>
      <c r="D3" s="479"/>
      <c r="E3" s="480"/>
    </row>
    <row r="4" spans="1:5" x14ac:dyDescent="0.25">
      <c r="A4" s="481" t="s">
        <v>1150</v>
      </c>
      <c r="B4" s="482"/>
      <c r="C4" s="482"/>
      <c r="D4" s="482"/>
      <c r="E4" s="483"/>
    </row>
    <row r="5" spans="1:5" ht="18.75" customHeight="1" thickBot="1" x14ac:dyDescent="0.3">
      <c r="A5" s="484" t="s">
        <v>1151</v>
      </c>
      <c r="B5" s="485"/>
      <c r="C5" s="485"/>
      <c r="D5" s="485"/>
      <c r="E5" s="486"/>
    </row>
    <row r="6" spans="1:5" ht="39" thickBot="1" x14ac:dyDescent="0.3">
      <c r="A6" s="280" t="s">
        <v>1176</v>
      </c>
      <c r="B6" s="281" t="s">
        <v>1184</v>
      </c>
      <c r="C6" s="282" t="s">
        <v>1183</v>
      </c>
      <c r="D6" s="282" t="s">
        <v>1181</v>
      </c>
      <c r="E6" s="283" t="s">
        <v>1182</v>
      </c>
    </row>
    <row r="7" spans="1:5" x14ac:dyDescent="0.25">
      <c r="A7" s="262"/>
      <c r="B7" s="263"/>
      <c r="C7" s="263"/>
      <c r="D7" s="263"/>
      <c r="E7" s="263"/>
    </row>
    <row r="8" spans="1:5" x14ac:dyDescent="0.25">
      <c r="A8" s="264" t="s">
        <v>1172</v>
      </c>
      <c r="B8" s="473">
        <f>+B10+B11+B12+B13+B14+B15+B16+B17+B18+B19+B20+B21</f>
        <v>9236834.9100000001</v>
      </c>
      <c r="C8" s="474">
        <f t="shared" ref="C8:E8" si="0">+C10+C11+C12+C13+C14+C15+C16+C17+C18+C19+C20+C21</f>
        <v>10737490.289999999</v>
      </c>
      <c r="D8" s="474">
        <f t="shared" si="0"/>
        <v>0</v>
      </c>
      <c r="E8" s="474">
        <f t="shared" si="0"/>
        <v>0</v>
      </c>
    </row>
    <row r="9" spans="1:5" ht="25.5" x14ac:dyDescent="0.25">
      <c r="A9" s="265" t="s">
        <v>1152</v>
      </c>
      <c r="B9" s="473"/>
      <c r="C9" s="474"/>
      <c r="D9" s="474"/>
      <c r="E9" s="474"/>
    </row>
    <row r="10" spans="1:5" x14ac:dyDescent="0.25">
      <c r="A10" s="264" t="s">
        <v>1153</v>
      </c>
      <c r="B10" s="270">
        <f>+'Norma CONAC- Ley Ingresos 2018'!D8</f>
        <v>581593.63</v>
      </c>
      <c r="C10" s="284">
        <v>620909.64</v>
      </c>
      <c r="D10" s="284">
        <v>0</v>
      </c>
      <c r="E10" s="284">
        <v>0</v>
      </c>
    </row>
    <row r="11" spans="1:5" ht="25.5" x14ac:dyDescent="0.25">
      <c r="A11" s="264" t="s">
        <v>1154</v>
      </c>
      <c r="B11" s="270">
        <v>0</v>
      </c>
      <c r="C11" s="284">
        <v>0</v>
      </c>
      <c r="D11" s="284">
        <v>0</v>
      </c>
      <c r="E11" s="284">
        <v>0</v>
      </c>
    </row>
    <row r="12" spans="1:5" x14ac:dyDescent="0.25">
      <c r="A12" s="264" t="s">
        <v>1155</v>
      </c>
      <c r="B12" s="270">
        <f>+'Norma CONAC- Ley Ingresos 2018'!D18</f>
        <v>1</v>
      </c>
      <c r="C12" s="284">
        <v>1</v>
      </c>
      <c r="D12" s="284">
        <v>0</v>
      </c>
      <c r="E12" s="284">
        <v>0</v>
      </c>
    </row>
    <row r="13" spans="1:5" x14ac:dyDescent="0.25">
      <c r="A13" s="264" t="s">
        <v>1156</v>
      </c>
      <c r="B13" s="270">
        <f>+'Norma CONAC- Ley Ingresos 2018'!D20</f>
        <v>659689.54</v>
      </c>
      <c r="C13" s="284">
        <v>704284.87</v>
      </c>
      <c r="D13" s="284">
        <v>0</v>
      </c>
      <c r="E13" s="284">
        <v>0</v>
      </c>
    </row>
    <row r="14" spans="1:5" x14ac:dyDescent="0.25">
      <c r="A14" s="264" t="s">
        <v>1157</v>
      </c>
      <c r="B14" s="270">
        <f>+'Norma CONAC- Ley Ingresos 2018'!D48</f>
        <v>9761</v>
      </c>
      <c r="C14" s="284">
        <v>10421.15</v>
      </c>
      <c r="D14" s="284">
        <v>0</v>
      </c>
      <c r="E14" s="284">
        <v>0</v>
      </c>
    </row>
    <row r="15" spans="1:5" x14ac:dyDescent="0.25">
      <c r="A15" s="264" t="s">
        <v>1158</v>
      </c>
      <c r="B15" s="270">
        <f>+'Norma CONAC- Ley Ingresos 2018'!D57</f>
        <v>15604</v>
      </c>
      <c r="C15" s="284">
        <v>16659</v>
      </c>
      <c r="D15" s="284">
        <v>0</v>
      </c>
      <c r="E15" s="284">
        <v>0</v>
      </c>
    </row>
    <row r="16" spans="1:5" ht="25.5" x14ac:dyDescent="0.25">
      <c r="A16" s="264" t="s">
        <v>1159</v>
      </c>
      <c r="B16" s="270">
        <f>+'Norma CONAC- Ley Ingresos 2018'!D69</f>
        <v>9838.74</v>
      </c>
      <c r="C16" s="284">
        <v>10484.629999999999</v>
      </c>
      <c r="D16" s="284">
        <v>0</v>
      </c>
      <c r="E16" s="284">
        <v>0</v>
      </c>
    </row>
    <row r="17" spans="1:5" x14ac:dyDescent="0.25">
      <c r="A17" s="264" t="s">
        <v>1160</v>
      </c>
      <c r="B17" s="270">
        <f>+'Norma CONAC- Ley Ingresos 2018'!D75</f>
        <v>7560345</v>
      </c>
      <c r="C17" s="284">
        <v>8949730</v>
      </c>
      <c r="D17" s="284">
        <v>0</v>
      </c>
      <c r="E17" s="284">
        <v>0</v>
      </c>
    </row>
    <row r="18" spans="1:5" ht="25.5" x14ac:dyDescent="0.25">
      <c r="A18" s="264" t="s">
        <v>1161</v>
      </c>
      <c r="B18" s="270">
        <v>0</v>
      </c>
      <c r="C18" s="284">
        <v>0</v>
      </c>
      <c r="D18" s="284">
        <v>0</v>
      </c>
      <c r="E18" s="284">
        <v>0</v>
      </c>
    </row>
    <row r="19" spans="1:5" x14ac:dyDescent="0.25">
      <c r="A19" s="264" t="s">
        <v>1162</v>
      </c>
      <c r="B19" s="270">
        <f>+'Norma CONAC- Ley Ingresos 2018'!D78</f>
        <v>400002</v>
      </c>
      <c r="C19" s="284">
        <v>425000</v>
      </c>
      <c r="D19" s="284">
        <v>0</v>
      </c>
      <c r="E19" s="284">
        <v>0</v>
      </c>
    </row>
    <row r="20" spans="1:5" x14ac:dyDescent="0.25">
      <c r="A20" s="264" t="s">
        <v>1163</v>
      </c>
      <c r="B20" s="270">
        <v>0</v>
      </c>
      <c r="C20" s="284">
        <v>0</v>
      </c>
      <c r="D20" s="284">
        <v>0</v>
      </c>
      <c r="E20" s="284">
        <v>0</v>
      </c>
    </row>
    <row r="21" spans="1:5" ht="25.5" x14ac:dyDescent="0.25">
      <c r="A21" s="264" t="s">
        <v>1164</v>
      </c>
      <c r="B21" s="270">
        <v>0</v>
      </c>
      <c r="C21" s="284">
        <v>0</v>
      </c>
      <c r="D21" s="284">
        <v>0</v>
      </c>
      <c r="E21" s="284">
        <v>0</v>
      </c>
    </row>
    <row r="22" spans="1:5" x14ac:dyDescent="0.25">
      <c r="A22" s="264"/>
      <c r="B22" s="271"/>
      <c r="C22" s="263"/>
      <c r="D22" s="263"/>
      <c r="E22" s="263"/>
    </row>
    <row r="23" spans="1:5" ht="25.5" x14ac:dyDescent="0.25">
      <c r="A23" s="264" t="s">
        <v>1173</v>
      </c>
      <c r="B23" s="272">
        <f>+B24+B25+B26+B27+B28</f>
        <v>2951886</v>
      </c>
      <c r="C23" s="268">
        <f t="shared" ref="C23:E23" si="1">+C24+C25+C26+C27+C28</f>
        <v>2951886</v>
      </c>
      <c r="D23" s="268">
        <f t="shared" si="1"/>
        <v>0</v>
      </c>
      <c r="E23" s="268">
        <f t="shared" si="1"/>
        <v>0</v>
      </c>
    </row>
    <row r="24" spans="1:5" x14ac:dyDescent="0.25">
      <c r="A24" s="264" t="s">
        <v>1165</v>
      </c>
      <c r="B24" s="273">
        <f>+'Norma CONAC- Ley Ingresos 2018'!D76</f>
        <v>2951842</v>
      </c>
      <c r="C24" s="285">
        <v>2951842</v>
      </c>
      <c r="D24" s="285">
        <v>0</v>
      </c>
      <c r="E24" s="285">
        <v>0</v>
      </c>
    </row>
    <row r="25" spans="1:5" x14ac:dyDescent="0.25">
      <c r="A25" s="264" t="s">
        <v>1166</v>
      </c>
      <c r="B25" s="270">
        <f>+'Norma CONAC- Ley Ingresos 2018'!D77</f>
        <v>44</v>
      </c>
      <c r="C25" s="284">
        <v>44</v>
      </c>
      <c r="D25" s="284">
        <v>0</v>
      </c>
      <c r="E25" s="284">
        <v>0</v>
      </c>
    </row>
    <row r="26" spans="1:5" ht="25.5" x14ac:dyDescent="0.25">
      <c r="A26" s="264" t="s">
        <v>1167</v>
      </c>
      <c r="B26" s="270">
        <v>0</v>
      </c>
      <c r="C26" s="284">
        <v>0</v>
      </c>
      <c r="D26" s="284">
        <v>0</v>
      </c>
      <c r="E26" s="284">
        <v>0</v>
      </c>
    </row>
    <row r="27" spans="1:5" ht="38.25" x14ac:dyDescent="0.25">
      <c r="A27" s="264" t="s">
        <v>1177</v>
      </c>
      <c r="B27" s="274">
        <v>0</v>
      </c>
      <c r="C27" s="286">
        <v>0</v>
      </c>
      <c r="D27" s="286">
        <v>0</v>
      </c>
      <c r="E27" s="286">
        <v>0</v>
      </c>
    </row>
    <row r="28" spans="1:5" ht="25.5" x14ac:dyDescent="0.25">
      <c r="A28" s="264" t="s">
        <v>1168</v>
      </c>
      <c r="B28" s="270">
        <v>0</v>
      </c>
      <c r="C28" s="284">
        <v>0</v>
      </c>
      <c r="D28" s="284">
        <v>0</v>
      </c>
      <c r="E28" s="284">
        <v>0</v>
      </c>
    </row>
    <row r="29" spans="1:5" x14ac:dyDescent="0.25">
      <c r="A29" s="264"/>
      <c r="B29" s="271"/>
      <c r="C29" s="263"/>
      <c r="D29" s="263"/>
      <c r="E29" s="263"/>
    </row>
    <row r="30" spans="1:5" ht="25.5" x14ac:dyDescent="0.25">
      <c r="A30" s="264" t="s">
        <v>1174</v>
      </c>
      <c r="B30" s="275">
        <f>B31</f>
        <v>6</v>
      </c>
      <c r="C30" s="267">
        <f t="shared" ref="C30:E30" si="2">C31</f>
        <v>8</v>
      </c>
      <c r="D30" s="267">
        <f t="shared" si="2"/>
        <v>0</v>
      </c>
      <c r="E30" s="267">
        <f t="shared" si="2"/>
        <v>0</v>
      </c>
    </row>
    <row r="31" spans="1:5" ht="25.5" x14ac:dyDescent="0.25">
      <c r="A31" s="264" t="s">
        <v>1169</v>
      </c>
      <c r="B31" s="270">
        <f>+'Norma CONAC- Ley Ingresos 2018'!D82</f>
        <v>6</v>
      </c>
      <c r="C31" s="284">
        <v>8</v>
      </c>
      <c r="D31" s="284">
        <v>0</v>
      </c>
      <c r="E31" s="284">
        <v>0</v>
      </c>
    </row>
    <row r="32" spans="1:5" x14ac:dyDescent="0.25">
      <c r="A32" s="264"/>
      <c r="B32" s="276"/>
      <c r="C32" s="266"/>
      <c r="D32" s="266"/>
      <c r="E32" s="266"/>
    </row>
    <row r="33" spans="1:5" ht="25.5" x14ac:dyDescent="0.25">
      <c r="A33" s="264" t="s">
        <v>1175</v>
      </c>
      <c r="B33" s="275">
        <f>B8+B23+B30</f>
        <v>12188726.91</v>
      </c>
      <c r="C33" s="267">
        <f t="shared" ref="C33:E33" si="3">C8+C23+C30</f>
        <v>13689384.289999999</v>
      </c>
      <c r="D33" s="267">
        <f t="shared" si="3"/>
        <v>0</v>
      </c>
      <c r="E33" s="267">
        <f t="shared" si="3"/>
        <v>0</v>
      </c>
    </row>
    <row r="34" spans="1:5" x14ac:dyDescent="0.25">
      <c r="A34" s="264"/>
      <c r="B34" s="276"/>
      <c r="C34" s="266"/>
      <c r="D34" s="266"/>
      <c r="E34" s="266"/>
    </row>
    <row r="35" spans="1:5" x14ac:dyDescent="0.25">
      <c r="A35" s="265" t="s">
        <v>1170</v>
      </c>
      <c r="B35" s="271"/>
      <c r="C35" s="263"/>
      <c r="D35" s="263"/>
      <c r="E35" s="263"/>
    </row>
    <row r="36" spans="1:5" ht="51" x14ac:dyDescent="0.25">
      <c r="A36" s="264" t="s">
        <v>1178</v>
      </c>
      <c r="B36" s="274">
        <v>0</v>
      </c>
      <c r="C36" s="286">
        <v>0</v>
      </c>
      <c r="D36" s="286">
        <v>0</v>
      </c>
      <c r="E36" s="286">
        <v>0</v>
      </c>
    </row>
    <row r="37" spans="1:5" ht="51" x14ac:dyDescent="0.25">
      <c r="A37" s="264" t="s">
        <v>1179</v>
      </c>
      <c r="B37" s="274">
        <v>0</v>
      </c>
      <c r="C37" s="286">
        <v>0</v>
      </c>
      <c r="D37" s="286">
        <v>0</v>
      </c>
      <c r="E37" s="286">
        <v>0</v>
      </c>
    </row>
    <row r="38" spans="1:5" ht="26.25" thickBot="1" x14ac:dyDescent="0.3">
      <c r="A38" s="277" t="s">
        <v>1171</v>
      </c>
      <c r="B38" s="278">
        <f>+B36+B37</f>
        <v>0</v>
      </c>
      <c r="C38" s="279">
        <f t="shared" ref="C38:E38" si="4">+C36+C37</f>
        <v>0</v>
      </c>
      <c r="D38" s="279">
        <f t="shared" si="4"/>
        <v>0</v>
      </c>
      <c r="E38" s="279">
        <f t="shared" si="4"/>
        <v>0</v>
      </c>
    </row>
    <row r="40" spans="1:5" ht="23.25" customHeight="1" x14ac:dyDescent="0.25">
      <c r="A40" s="487" t="s">
        <v>1180</v>
      </c>
      <c r="B40" s="487"/>
      <c r="C40" s="487"/>
      <c r="D40" s="487"/>
      <c r="E40" s="487"/>
    </row>
    <row r="42" spans="1:5" ht="15.75" thickBot="1" x14ac:dyDescent="0.3"/>
    <row r="43" spans="1:5" ht="105" customHeight="1" thickBot="1" x14ac:dyDescent="0.3">
      <c r="A43" s="470" t="s">
        <v>1185</v>
      </c>
      <c r="B43" s="471"/>
      <c r="C43" s="471"/>
      <c r="D43" s="471"/>
      <c r="E43" s="472"/>
    </row>
    <row r="44" spans="1:5" x14ac:dyDescent="0.25">
      <c r="A44" s="269"/>
      <c r="B44" s="269"/>
      <c r="C44" s="269"/>
      <c r="D44" s="269"/>
      <c r="E44" s="269"/>
    </row>
    <row r="45" spans="1:5" ht="36" customHeight="1" x14ac:dyDescent="0.25"/>
  </sheetData>
  <sheetProtection password="CEB5" sheet="1" objects="1" scenarios="1" formatCells="0" formatColumns="0" deleteColumns="0" deleteRows="0"/>
  <mergeCells count="10">
    <mergeCell ref="A2:E2"/>
    <mergeCell ref="A3:E3"/>
    <mergeCell ref="A4:E4"/>
    <mergeCell ref="A5:E5"/>
    <mergeCell ref="A40:E40"/>
    <mergeCell ref="A43:E43"/>
    <mergeCell ref="B8:B9"/>
    <mergeCell ref="C8:C9"/>
    <mergeCell ref="D8:D9"/>
    <mergeCell ref="E8:E9"/>
  </mergeCells>
  <pageMargins left="0.7" right="0.7" top="0.75" bottom="0.75" header="0.3" footer="0.3"/>
  <pageSetup scale="73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AD93"/>
  <sheetViews>
    <sheetView topLeftCell="A82" zoomScale="85" zoomScaleNormal="85" workbookViewId="0">
      <selection activeCell="D13" sqref="D13"/>
    </sheetView>
  </sheetViews>
  <sheetFormatPr baseColWidth="10" defaultColWidth="19.42578125" defaultRowHeight="12.75" x14ac:dyDescent="0.2"/>
  <cols>
    <col min="1" max="1" width="5.140625" style="31" customWidth="1"/>
    <col min="2" max="2" width="7.7109375" style="38" hidden="1" customWidth="1"/>
    <col min="3" max="3" width="71" style="31" customWidth="1"/>
    <col min="4" max="4" width="21.5703125" style="156" customWidth="1"/>
    <col min="5" max="5" width="19.42578125" style="157"/>
    <col min="6" max="6" width="19.42578125" style="74"/>
    <col min="7" max="7" width="19.42578125" style="191"/>
    <col min="8" max="8" width="19.42578125" style="31"/>
    <col min="9" max="9" width="19.42578125" style="90"/>
    <col min="10" max="12" width="19.42578125" style="31"/>
    <col min="13" max="30" width="19.42578125" style="181"/>
    <col min="31" max="16384" width="19.42578125" style="31"/>
  </cols>
  <sheetData>
    <row r="1" spans="1:4" ht="13.5" thickBot="1" x14ac:dyDescent="0.25"/>
    <row r="2" spans="1:4" ht="22.5" thickBot="1" x14ac:dyDescent="0.3">
      <c r="A2"/>
      <c r="B2"/>
      <c r="C2" s="303" t="s">
        <v>1346</v>
      </c>
      <c r="D2" s="489" t="s">
        <v>0</v>
      </c>
    </row>
    <row r="3" spans="1:4" ht="20.25" thickBot="1" x14ac:dyDescent="0.3">
      <c r="A3"/>
      <c r="B3"/>
      <c r="C3" s="304" t="s">
        <v>1107</v>
      </c>
      <c r="D3" s="490"/>
    </row>
    <row r="4" spans="1:4" ht="20.25" thickBot="1" x14ac:dyDescent="0.25">
      <c r="A4" s="287" t="s">
        <v>451</v>
      </c>
      <c r="B4" s="302" t="s">
        <v>52</v>
      </c>
      <c r="C4" s="306" t="s">
        <v>1</v>
      </c>
      <c r="D4" s="307">
        <f>+D8+D18+D20+D48+D57+D69+D74+D78+D82</f>
        <v>12188726.91</v>
      </c>
    </row>
    <row r="5" spans="1:4" ht="15" customHeight="1" x14ac:dyDescent="0.2">
      <c r="A5" s="288"/>
      <c r="B5" s="288"/>
      <c r="C5" s="308"/>
      <c r="D5" s="309"/>
    </row>
    <row r="6" spans="1:4" ht="15" customHeight="1" x14ac:dyDescent="0.25">
      <c r="A6"/>
      <c r="B6" s="289">
        <v>4000</v>
      </c>
      <c r="C6" s="321" t="s">
        <v>1205</v>
      </c>
      <c r="D6" s="310">
        <f>'Presupuesto de Ingresos  2018'!E7</f>
        <v>12188726.91</v>
      </c>
    </row>
    <row r="7" spans="1:4" ht="15" customHeight="1" x14ac:dyDescent="0.25">
      <c r="A7"/>
      <c r="B7" s="289">
        <v>4100</v>
      </c>
      <c r="C7" s="321" t="s">
        <v>1206</v>
      </c>
      <c r="D7" s="310">
        <f>'Presupuesto de Ingresos  2018'!E8</f>
        <v>1276487.9099999999</v>
      </c>
    </row>
    <row r="8" spans="1:4" ht="15" customHeight="1" x14ac:dyDescent="0.2">
      <c r="A8" s="290">
        <v>1</v>
      </c>
      <c r="B8" s="289">
        <v>4110</v>
      </c>
      <c r="C8" s="321" t="s">
        <v>2</v>
      </c>
      <c r="D8" s="310">
        <f>'Presupuesto de Ingresos  2018'!E9</f>
        <v>581593.63</v>
      </c>
    </row>
    <row r="9" spans="1:4" ht="15" customHeight="1" x14ac:dyDescent="0.2">
      <c r="A9" s="290">
        <v>11</v>
      </c>
      <c r="B9" s="291">
        <v>4111</v>
      </c>
      <c r="C9" s="311" t="s">
        <v>1208</v>
      </c>
      <c r="D9" s="312">
        <f>'Presupuesto de Ingresos  2018'!E10</f>
        <v>4</v>
      </c>
    </row>
    <row r="10" spans="1:4" ht="17.25" x14ac:dyDescent="0.25">
      <c r="A10"/>
      <c r="B10" s="292" t="s">
        <v>62</v>
      </c>
      <c r="C10" s="313" t="s">
        <v>1186</v>
      </c>
      <c r="D10" s="314">
        <f>'Presupuesto de Ingresos  2018'!E11</f>
        <v>2</v>
      </c>
    </row>
    <row r="11" spans="1:4" ht="17.25" x14ac:dyDescent="0.25">
      <c r="A11"/>
      <c r="B11" s="292" t="s">
        <v>67</v>
      </c>
      <c r="C11" s="313" t="s">
        <v>1209</v>
      </c>
      <c r="D11" s="314">
        <f>'Presupuesto de Ingresos  2018'!E14</f>
        <v>2</v>
      </c>
    </row>
    <row r="12" spans="1:4" ht="15" customHeight="1" x14ac:dyDescent="0.2">
      <c r="A12" s="290">
        <v>12</v>
      </c>
      <c r="B12" s="291">
        <v>4112</v>
      </c>
      <c r="C12" s="311" t="s">
        <v>1210</v>
      </c>
      <c r="D12" s="312">
        <f>'Presupuesto de Ingresos  2018'!E17</f>
        <v>502738.58</v>
      </c>
    </row>
    <row r="13" spans="1:4" ht="17.25" x14ac:dyDescent="0.25">
      <c r="A13"/>
      <c r="B13" s="292" t="s">
        <v>72</v>
      </c>
      <c r="C13" s="313" t="s">
        <v>1187</v>
      </c>
      <c r="D13" s="314">
        <f>'Presupuesto de Ingresos  2018'!E18</f>
        <v>502738.58</v>
      </c>
    </row>
    <row r="14" spans="1:4" ht="15" customHeight="1" x14ac:dyDescent="0.2">
      <c r="A14" s="290">
        <v>13</v>
      </c>
      <c r="B14" s="291">
        <v>4113</v>
      </c>
      <c r="C14" s="315" t="s">
        <v>1211</v>
      </c>
      <c r="D14" s="316">
        <f>'Presupuesto de Ingresos  2018'!E24</f>
        <v>68595.05</v>
      </c>
    </row>
    <row r="15" spans="1:4" ht="17.25" x14ac:dyDescent="0.25">
      <c r="A15"/>
      <c r="B15" s="292" t="s">
        <v>83</v>
      </c>
      <c r="C15" s="313" t="s">
        <v>1212</v>
      </c>
      <c r="D15" s="314">
        <f>'Presupuesto de Ingresos  2018'!E25</f>
        <v>68595.05</v>
      </c>
    </row>
    <row r="16" spans="1:4" ht="15" customHeight="1" x14ac:dyDescent="0.2">
      <c r="A16" s="290">
        <v>17</v>
      </c>
      <c r="B16" s="291">
        <v>4117</v>
      </c>
      <c r="C16" s="311" t="s">
        <v>1213</v>
      </c>
      <c r="D16" s="312">
        <f>'Presupuesto de Ingresos  2018'!E27</f>
        <v>10256</v>
      </c>
    </row>
    <row r="17" spans="1:4" ht="15" customHeight="1" x14ac:dyDescent="0.2">
      <c r="A17" s="290">
        <v>18</v>
      </c>
      <c r="B17" s="291">
        <v>4119</v>
      </c>
      <c r="C17" s="311" t="s">
        <v>10</v>
      </c>
      <c r="D17" s="317" t="str">
        <f>'Presupuesto de Ingresos  2018'!E31</f>
        <v>N/A</v>
      </c>
    </row>
    <row r="18" spans="1:4" ht="15" customHeight="1" x14ac:dyDescent="0.2">
      <c r="A18" s="290">
        <v>3</v>
      </c>
      <c r="B18" s="289">
        <v>4130</v>
      </c>
      <c r="C18" s="321" t="s">
        <v>1214</v>
      </c>
      <c r="D18" s="310">
        <f>'Presupuesto de Ingresos  2018'!E32</f>
        <v>1</v>
      </c>
    </row>
    <row r="19" spans="1:4" ht="15" customHeight="1" x14ac:dyDescent="0.2">
      <c r="A19" s="290">
        <v>31</v>
      </c>
      <c r="B19" s="291">
        <v>4131</v>
      </c>
      <c r="C19" s="311" t="s">
        <v>1251</v>
      </c>
      <c r="D19" s="312">
        <f>'Presupuesto de Ingresos  2018'!E33</f>
        <v>1</v>
      </c>
    </row>
    <row r="20" spans="1:4" ht="15" customHeight="1" x14ac:dyDescent="0.2">
      <c r="A20" s="290">
        <v>4</v>
      </c>
      <c r="B20" s="289">
        <v>4140</v>
      </c>
      <c r="C20" s="321" t="s">
        <v>20</v>
      </c>
      <c r="D20" s="310">
        <f>'Presupuesto de Ingresos  2018'!E35</f>
        <v>659689.54</v>
      </c>
    </row>
    <row r="21" spans="1:4" ht="30" customHeight="1" x14ac:dyDescent="0.2">
      <c r="A21" s="290">
        <v>41</v>
      </c>
      <c r="B21" s="291">
        <v>4141</v>
      </c>
      <c r="C21" s="311" t="s">
        <v>1215</v>
      </c>
      <c r="D21" s="312">
        <f>'Presupuesto de Ingresos  2018'!E36</f>
        <v>6014</v>
      </c>
    </row>
    <row r="22" spans="1:4" ht="17.25" x14ac:dyDescent="0.25">
      <c r="A22"/>
      <c r="B22" s="292" t="s">
        <v>111</v>
      </c>
      <c r="C22" s="313" t="s">
        <v>1216</v>
      </c>
      <c r="D22" s="314">
        <f>'Presupuesto de Ingresos  2018'!E37</f>
        <v>1</v>
      </c>
    </row>
    <row r="23" spans="1:4" ht="17.25" x14ac:dyDescent="0.25">
      <c r="A23"/>
      <c r="B23" s="292" t="s">
        <v>115</v>
      </c>
      <c r="C23" s="313" t="s">
        <v>1217</v>
      </c>
      <c r="D23" s="314">
        <f>'Presupuesto de Ingresos  2018'!E39</f>
        <v>1</v>
      </c>
    </row>
    <row r="24" spans="1:4" ht="17.25" x14ac:dyDescent="0.25">
      <c r="A24"/>
      <c r="B24" s="292" t="s">
        <v>649</v>
      </c>
      <c r="C24" s="313" t="s">
        <v>1188</v>
      </c>
      <c r="D24" s="314">
        <f>'Presupuesto de Ingresos  2018'!E41</f>
        <v>6001</v>
      </c>
    </row>
    <row r="25" spans="1:4" ht="17.25" x14ac:dyDescent="0.25">
      <c r="A25"/>
      <c r="B25" s="292" t="s">
        <v>653</v>
      </c>
      <c r="C25" s="313" t="s">
        <v>1218</v>
      </c>
      <c r="D25" s="314">
        <f>'Presupuesto de Ingresos  2018'!E49</f>
        <v>6</v>
      </c>
    </row>
    <row r="26" spans="1:4" ht="17.25" x14ac:dyDescent="0.25">
      <c r="A26"/>
      <c r="B26" s="292" t="s">
        <v>482</v>
      </c>
      <c r="C26" s="313" t="s">
        <v>1219</v>
      </c>
      <c r="D26" s="314">
        <f>'Presupuesto de Ingresos  2018'!E56</f>
        <v>5</v>
      </c>
    </row>
    <row r="27" spans="1:4" ht="15" customHeight="1" x14ac:dyDescent="0.2">
      <c r="A27" s="290">
        <v>43</v>
      </c>
      <c r="B27" s="291">
        <v>4143</v>
      </c>
      <c r="C27" s="311" t="s">
        <v>1220</v>
      </c>
      <c r="D27" s="312">
        <f>'Presupuesto de Ingresos  2018'!E62</f>
        <v>606872.94000000006</v>
      </c>
    </row>
    <row r="28" spans="1:4" ht="17.25" x14ac:dyDescent="0.25">
      <c r="A28"/>
      <c r="B28" s="292" t="s">
        <v>121</v>
      </c>
      <c r="C28" s="313" t="s">
        <v>1218</v>
      </c>
      <c r="D28" s="314">
        <f>'Presupuesto de Ingresos  2018'!E63</f>
        <v>17</v>
      </c>
    </row>
    <row r="29" spans="1:4" ht="17.25" x14ac:dyDescent="0.25">
      <c r="A29"/>
      <c r="B29" s="292" t="s">
        <v>157</v>
      </c>
      <c r="C29" s="313" t="s">
        <v>1189</v>
      </c>
      <c r="D29" s="314">
        <f>'Presupuesto de Ingresos  2018'!E81</f>
        <v>222713.56000000003</v>
      </c>
    </row>
    <row r="30" spans="1:4" ht="17.25" x14ac:dyDescent="0.25">
      <c r="A30"/>
      <c r="B30" s="292" t="s">
        <v>183</v>
      </c>
      <c r="C30" s="313" t="s">
        <v>1188</v>
      </c>
      <c r="D30" s="314">
        <f>'Presupuesto de Ingresos  2018'!E98</f>
        <v>18</v>
      </c>
    </row>
    <row r="31" spans="1:4" ht="17.25" x14ac:dyDescent="0.25">
      <c r="A31"/>
      <c r="B31" s="292" t="s">
        <v>209</v>
      </c>
      <c r="C31" s="313" t="s">
        <v>1221</v>
      </c>
      <c r="D31" s="314">
        <f>'Presupuesto de Ingresos  2018'!E117</f>
        <v>30364.410000000003</v>
      </c>
    </row>
    <row r="32" spans="1:4" ht="34.5" x14ac:dyDescent="0.25">
      <c r="A32"/>
      <c r="B32" s="292" t="s">
        <v>218</v>
      </c>
      <c r="C32" s="313" t="s">
        <v>1222</v>
      </c>
      <c r="D32" s="314">
        <f>'Presupuesto de Ingresos  2018'!E131</f>
        <v>2540.1999999999998</v>
      </c>
    </row>
    <row r="33" spans="1:4" ht="17.25" x14ac:dyDescent="0.25">
      <c r="A33"/>
      <c r="B33" s="292" t="s">
        <v>226</v>
      </c>
      <c r="C33" s="313" t="s">
        <v>1250</v>
      </c>
      <c r="D33" s="314">
        <f>'Presupuesto de Ingresos  2018'!E137</f>
        <v>35623</v>
      </c>
    </row>
    <row r="34" spans="1:4" ht="17.25" x14ac:dyDescent="0.25">
      <c r="A34"/>
      <c r="B34" s="292" t="s">
        <v>229</v>
      </c>
      <c r="C34" s="313" t="s">
        <v>1190</v>
      </c>
      <c r="D34" s="314">
        <f>'Presupuesto de Ingresos  2018'!E139</f>
        <v>8659.57</v>
      </c>
    </row>
    <row r="35" spans="1:4" ht="17.25" x14ac:dyDescent="0.25">
      <c r="A35"/>
      <c r="B35" s="292" t="s">
        <v>238</v>
      </c>
      <c r="C35" s="313" t="s">
        <v>1191</v>
      </c>
      <c r="D35" s="314">
        <f>'Presupuesto de Ingresos  2018'!E148</f>
        <v>6</v>
      </c>
    </row>
    <row r="36" spans="1:4" ht="17.25" x14ac:dyDescent="0.25">
      <c r="A36"/>
      <c r="B36" s="292" t="s">
        <v>250</v>
      </c>
      <c r="C36" s="313" t="s">
        <v>1223</v>
      </c>
      <c r="D36" s="314">
        <f>'Presupuesto de Ingresos  2018'!E155</f>
        <v>9</v>
      </c>
    </row>
    <row r="37" spans="1:4" ht="17.25" x14ac:dyDescent="0.25">
      <c r="A37"/>
      <c r="B37" s="292" t="s">
        <v>270</v>
      </c>
      <c r="C37" s="313" t="s">
        <v>1224</v>
      </c>
      <c r="D37" s="314">
        <f>'Presupuesto de Ingresos  2018'!E165</f>
        <v>9007</v>
      </c>
    </row>
    <row r="38" spans="1:4" ht="17.25" x14ac:dyDescent="0.25">
      <c r="A38"/>
      <c r="B38" s="292" t="s">
        <v>285</v>
      </c>
      <c r="C38" s="313" t="s">
        <v>1192</v>
      </c>
      <c r="D38" s="314">
        <f>'Presupuesto de Ingresos  2018'!E174</f>
        <v>8</v>
      </c>
    </row>
    <row r="39" spans="1:4" ht="17.25" x14ac:dyDescent="0.25">
      <c r="A39"/>
      <c r="B39" s="292" t="s">
        <v>295</v>
      </c>
      <c r="C39" s="313" t="s">
        <v>1225</v>
      </c>
      <c r="D39" s="314">
        <f>'Presupuesto de Ingresos  2018'!E183</f>
        <v>54627</v>
      </c>
    </row>
    <row r="40" spans="1:4" ht="17.25" x14ac:dyDescent="0.25">
      <c r="A40"/>
      <c r="B40" s="292" t="s">
        <v>305</v>
      </c>
      <c r="C40" s="313" t="s">
        <v>1226</v>
      </c>
      <c r="D40" s="314">
        <f>'Presupuesto de Ingresos  2018'!E192</f>
        <v>2</v>
      </c>
    </row>
    <row r="41" spans="1:4" ht="17.25" x14ac:dyDescent="0.25">
      <c r="A41"/>
      <c r="B41" s="292" t="s">
        <v>308</v>
      </c>
      <c r="C41" s="313" t="s">
        <v>1227</v>
      </c>
      <c r="D41" s="314">
        <f>'Presupuesto de Ingresos  2018'!E195</f>
        <v>2</v>
      </c>
    </row>
    <row r="42" spans="1:4" ht="17.25" x14ac:dyDescent="0.25">
      <c r="A42"/>
      <c r="B42" s="292" t="s">
        <v>310</v>
      </c>
      <c r="C42" s="313" t="s">
        <v>1193</v>
      </c>
      <c r="D42" s="314">
        <f>'Presupuesto de Ingresos  2018'!E198</f>
        <v>1</v>
      </c>
    </row>
    <row r="43" spans="1:4" ht="17.25" x14ac:dyDescent="0.25">
      <c r="A43"/>
      <c r="B43" s="292" t="s">
        <v>320</v>
      </c>
      <c r="C43" s="313" t="s">
        <v>1228</v>
      </c>
      <c r="D43" s="314">
        <f>'Presupuesto de Ingresos  2018'!E200</f>
        <v>2</v>
      </c>
    </row>
    <row r="44" spans="1:4" ht="17.25" x14ac:dyDescent="0.25">
      <c r="A44"/>
      <c r="B44" s="292" t="s">
        <v>325</v>
      </c>
      <c r="C44" s="313" t="s">
        <v>1194</v>
      </c>
      <c r="D44" s="314">
        <f>'Presupuesto de Ingresos  2018'!E203</f>
        <v>243273.2</v>
      </c>
    </row>
    <row r="45" spans="1:4" ht="15" customHeight="1" x14ac:dyDescent="0.2">
      <c r="A45" s="290">
        <v>45</v>
      </c>
      <c r="B45" s="291">
        <v>4144</v>
      </c>
      <c r="C45" s="311" t="s">
        <v>1229</v>
      </c>
      <c r="D45" s="312">
        <f>'Presupuesto de Ingresos  2018'!E233</f>
        <v>3</v>
      </c>
    </row>
    <row r="46" spans="1:4" ht="15" customHeight="1" x14ac:dyDescent="0.2">
      <c r="A46" s="290">
        <v>44</v>
      </c>
      <c r="B46" s="291">
        <v>4149</v>
      </c>
      <c r="C46" s="311" t="s">
        <v>24</v>
      </c>
      <c r="D46" s="312">
        <f>'Presupuesto de Ingresos  2018'!E237</f>
        <v>46799.6</v>
      </c>
    </row>
    <row r="47" spans="1:4" ht="17.25" x14ac:dyDescent="0.25">
      <c r="A47"/>
      <c r="B47" s="292" t="s">
        <v>827</v>
      </c>
      <c r="C47" s="313" t="s">
        <v>1230</v>
      </c>
      <c r="D47" s="314">
        <f>'Presupuesto de Ingresos  2018'!E244</f>
        <v>13</v>
      </c>
    </row>
    <row r="48" spans="1:4" ht="15" customHeight="1" x14ac:dyDescent="0.2">
      <c r="A48" s="290">
        <v>5</v>
      </c>
      <c r="B48" s="289">
        <v>4150</v>
      </c>
      <c r="C48" s="321" t="s">
        <v>26</v>
      </c>
      <c r="D48" s="310">
        <f>'Presupuesto de Ingresos  2018'!E258</f>
        <v>9761</v>
      </c>
    </row>
    <row r="49" spans="1:4" ht="30" customHeight="1" x14ac:dyDescent="0.2">
      <c r="A49" s="290">
        <v>52</v>
      </c>
      <c r="B49" s="291">
        <v>4151</v>
      </c>
      <c r="C49" s="311" t="s">
        <v>1231</v>
      </c>
      <c r="D49" s="312">
        <f>'Presupuesto de Ingresos  2018'!E259</f>
        <v>10</v>
      </c>
    </row>
    <row r="50" spans="1:4" ht="17.25" x14ac:dyDescent="0.25">
      <c r="A50"/>
      <c r="B50" s="292" t="s">
        <v>337</v>
      </c>
      <c r="C50" s="313" t="s">
        <v>1195</v>
      </c>
      <c r="D50" s="314">
        <f>'Presupuesto de Ingresos  2018'!E260</f>
        <v>2</v>
      </c>
    </row>
    <row r="51" spans="1:4" ht="17.25" x14ac:dyDescent="0.25">
      <c r="A51"/>
      <c r="B51" s="292" t="s">
        <v>339</v>
      </c>
      <c r="C51" s="313" t="s">
        <v>1232</v>
      </c>
      <c r="D51" s="314">
        <f>'Presupuesto de Ingresos  2018'!E263</f>
        <v>2</v>
      </c>
    </row>
    <row r="52" spans="1:4" ht="17.25" x14ac:dyDescent="0.25">
      <c r="A52"/>
      <c r="B52" s="292" t="s">
        <v>672</v>
      </c>
      <c r="C52" s="313" t="s">
        <v>1196</v>
      </c>
      <c r="D52" s="314">
        <f>'Presupuesto de Ingresos  2018'!E266</f>
        <v>6</v>
      </c>
    </row>
    <row r="53" spans="1:4" ht="15" customHeight="1" x14ac:dyDescent="0.2">
      <c r="A53" s="290">
        <v>52</v>
      </c>
      <c r="B53" s="291">
        <v>4152</v>
      </c>
      <c r="C53" s="311" t="s">
        <v>1233</v>
      </c>
      <c r="D53" s="312">
        <f>'Presupuesto de Ingresos  2018'!E273</f>
        <v>2</v>
      </c>
    </row>
    <row r="54" spans="1:4" ht="17.25" x14ac:dyDescent="0.25">
      <c r="A54"/>
      <c r="B54" s="292" t="s">
        <v>581</v>
      </c>
      <c r="C54" s="313" t="s">
        <v>1197</v>
      </c>
      <c r="D54" s="314">
        <f>'Presupuesto de Ingresos  2018'!E274</f>
        <v>2</v>
      </c>
    </row>
    <row r="55" spans="1:4" ht="15" customHeight="1" x14ac:dyDescent="0.2">
      <c r="A55" s="290">
        <v>51</v>
      </c>
      <c r="B55" s="291">
        <v>4153</v>
      </c>
      <c r="C55" s="311" t="s">
        <v>1234</v>
      </c>
      <c r="D55" s="312">
        <f>'Presupuesto de Ingresos  2018'!E277</f>
        <v>3</v>
      </c>
    </row>
    <row r="56" spans="1:4" ht="15" customHeight="1" x14ac:dyDescent="0.2">
      <c r="A56" s="290">
        <v>51</v>
      </c>
      <c r="B56" s="291">
        <v>4159</v>
      </c>
      <c r="C56" s="311" t="s">
        <v>1235</v>
      </c>
      <c r="D56" s="312">
        <f>'Presupuesto de Ingresos  2018'!E281</f>
        <v>9746</v>
      </c>
    </row>
    <row r="57" spans="1:4" ht="15" customHeight="1" x14ac:dyDescent="0.2">
      <c r="A57" s="290">
        <v>6</v>
      </c>
      <c r="B57" s="289">
        <v>4160</v>
      </c>
      <c r="C57" s="321" t="s">
        <v>30</v>
      </c>
      <c r="D57" s="310">
        <f>'Presupuesto de Ingresos  2018'!E295</f>
        <v>15604</v>
      </c>
    </row>
    <row r="58" spans="1:4" ht="15" customHeight="1" x14ac:dyDescent="0.2">
      <c r="A58" s="290">
        <v>61</v>
      </c>
      <c r="B58" s="291">
        <v>4161</v>
      </c>
      <c r="C58" s="311" t="s">
        <v>1236</v>
      </c>
      <c r="D58" s="317" t="str">
        <f>'Presupuesto de Ingresos  2018'!E296</f>
        <v>N/A</v>
      </c>
    </row>
    <row r="59" spans="1:4" ht="15" customHeight="1" x14ac:dyDescent="0.2">
      <c r="A59" s="290">
        <v>61</v>
      </c>
      <c r="B59" s="291">
        <v>4162</v>
      </c>
      <c r="C59" s="311" t="s">
        <v>1198</v>
      </c>
      <c r="D59" s="312">
        <f>'Presupuesto de Ingresos  2018'!E297</f>
        <v>7003</v>
      </c>
    </row>
    <row r="60" spans="1:4" ht="15" customHeight="1" x14ac:dyDescent="0.25">
      <c r="A60"/>
      <c r="B60" s="291">
        <v>4163</v>
      </c>
      <c r="C60" s="311" t="s">
        <v>1199</v>
      </c>
      <c r="D60" s="317" t="str">
        <f>'Presupuesto de Ingresos  2018'!E303</f>
        <v>N/A</v>
      </c>
    </row>
    <row r="61" spans="1:4" ht="15" customHeight="1" x14ac:dyDescent="0.25">
      <c r="A61"/>
      <c r="B61" s="291">
        <v>4165</v>
      </c>
      <c r="C61" s="311" t="s">
        <v>1237</v>
      </c>
      <c r="D61" s="317" t="str">
        <f>'Presupuesto de Ingresos  2018'!E304</f>
        <v>N/A</v>
      </c>
    </row>
    <row r="62" spans="1:4" ht="30" customHeight="1" x14ac:dyDescent="0.25">
      <c r="A62"/>
      <c r="B62" s="291">
        <v>4166</v>
      </c>
      <c r="C62" s="311" t="s">
        <v>1249</v>
      </c>
      <c r="D62" s="317" t="str">
        <f>'Presupuesto de Ingresos  2018'!E305</f>
        <v>N/A</v>
      </c>
    </row>
    <row r="63" spans="1:4" ht="15" customHeight="1" x14ac:dyDescent="0.2">
      <c r="A63" s="290">
        <v>61</v>
      </c>
      <c r="B63" s="291">
        <v>4167</v>
      </c>
      <c r="C63" s="311" t="s">
        <v>1238</v>
      </c>
      <c r="D63" s="312">
        <f>'Presupuesto de Ingresos  2018'!E306</f>
        <v>5</v>
      </c>
    </row>
    <row r="64" spans="1:4" ht="15" customHeight="1" x14ac:dyDescent="0.2">
      <c r="A64" s="290">
        <v>61</v>
      </c>
      <c r="B64" s="291">
        <v>4169</v>
      </c>
      <c r="C64" s="311" t="s">
        <v>1200</v>
      </c>
      <c r="D64" s="312">
        <f>'Presupuesto de Ingresos  2018'!E312</f>
        <v>8596</v>
      </c>
    </row>
    <row r="65" spans="1:4" ht="17.25" x14ac:dyDescent="0.25">
      <c r="A65"/>
      <c r="B65" s="292" t="s">
        <v>826</v>
      </c>
      <c r="C65" s="313" t="s">
        <v>1239</v>
      </c>
      <c r="D65" s="314">
        <f>'Presupuesto de Ingresos  2018'!E317</f>
        <v>2</v>
      </c>
    </row>
    <row r="66" spans="1:4" ht="17.25" x14ac:dyDescent="0.25">
      <c r="A66"/>
      <c r="B66" s="292" t="s">
        <v>598</v>
      </c>
      <c r="C66" s="313" t="s">
        <v>1240</v>
      </c>
      <c r="D66" s="314">
        <f>'Presupuesto de Ingresos  2018'!E320</f>
        <v>8</v>
      </c>
    </row>
    <row r="67" spans="1:4" ht="17.25" x14ac:dyDescent="0.25">
      <c r="A67"/>
      <c r="B67" s="292" t="s">
        <v>822</v>
      </c>
      <c r="C67" s="313" t="s">
        <v>1201</v>
      </c>
      <c r="D67" s="314">
        <f>'Presupuesto de Ingresos  2018'!E329</f>
        <v>3002</v>
      </c>
    </row>
    <row r="68" spans="1:4" ht="17.25" x14ac:dyDescent="0.25">
      <c r="A68"/>
      <c r="B68" s="292" t="s">
        <v>853</v>
      </c>
      <c r="C68" s="313" t="s">
        <v>1200</v>
      </c>
      <c r="D68" s="314">
        <f>'Presupuesto de Ingresos  2018'!E333</f>
        <v>581</v>
      </c>
    </row>
    <row r="69" spans="1:4" ht="15" customHeight="1" x14ac:dyDescent="0.2">
      <c r="A69" s="290">
        <v>7</v>
      </c>
      <c r="B69" s="289">
        <v>4170</v>
      </c>
      <c r="C69" s="321" t="s">
        <v>1241</v>
      </c>
      <c r="D69" s="310">
        <f>'Presupuesto de Ingresos  2018'!E335</f>
        <v>9838.74</v>
      </c>
    </row>
    <row r="70" spans="1:4" ht="15" customHeight="1" x14ac:dyDescent="0.25">
      <c r="A70"/>
      <c r="B70" s="291">
        <v>4171</v>
      </c>
      <c r="C70" s="311" t="s">
        <v>1242</v>
      </c>
      <c r="D70" s="317" t="str">
        <f>'Presupuesto de Ingresos  2018'!E336</f>
        <v>N/A</v>
      </c>
    </row>
    <row r="71" spans="1:4" ht="30" customHeight="1" x14ac:dyDescent="0.2">
      <c r="A71" s="290">
        <v>73</v>
      </c>
      <c r="B71" s="291">
        <v>4172</v>
      </c>
      <c r="C71" s="311" t="s">
        <v>1243</v>
      </c>
      <c r="D71" s="312">
        <f>'Presupuesto de Ingresos  2018'!E337</f>
        <v>9838.74</v>
      </c>
    </row>
    <row r="72" spans="1:4" ht="30" customHeight="1" x14ac:dyDescent="0.2">
      <c r="A72" s="290">
        <v>71</v>
      </c>
      <c r="B72" s="291">
        <v>4173</v>
      </c>
      <c r="C72" s="311" t="s">
        <v>1248</v>
      </c>
      <c r="D72" s="318">
        <f>'Presupuesto de Ingresos  2018'!E371</f>
        <v>0</v>
      </c>
    </row>
    <row r="73" spans="1:4" ht="30" customHeight="1" x14ac:dyDescent="0.25">
      <c r="A73"/>
      <c r="B73" s="289">
        <v>4200</v>
      </c>
      <c r="C73" s="321" t="s">
        <v>1244</v>
      </c>
      <c r="D73" s="310">
        <f>'Presupuesto de Ingresos  2018'!E412</f>
        <v>10912233</v>
      </c>
    </row>
    <row r="74" spans="1:4" ht="15" customHeight="1" x14ac:dyDescent="0.2">
      <c r="A74" s="293">
        <v>8</v>
      </c>
      <c r="B74" s="289">
        <v>4210</v>
      </c>
      <c r="C74" s="321" t="s">
        <v>38</v>
      </c>
      <c r="D74" s="310">
        <f>'Presupuesto de Ingresos  2018'!E413</f>
        <v>10512231</v>
      </c>
    </row>
    <row r="75" spans="1:4" ht="17.25" x14ac:dyDescent="0.2">
      <c r="A75" s="294">
        <v>81</v>
      </c>
      <c r="B75" s="292">
        <v>4211</v>
      </c>
      <c r="C75" s="313" t="s">
        <v>39</v>
      </c>
      <c r="D75" s="314">
        <f>'Presupuesto de Ingresos  2018'!E414</f>
        <v>7560345</v>
      </c>
    </row>
    <row r="76" spans="1:4" ht="17.25" x14ac:dyDescent="0.2">
      <c r="A76" s="295">
        <v>82</v>
      </c>
      <c r="B76" s="292">
        <v>4212</v>
      </c>
      <c r="C76" s="313" t="s">
        <v>1202</v>
      </c>
      <c r="D76" s="314">
        <f>'Presupuesto de Ingresos  2018'!E427</f>
        <v>2951842</v>
      </c>
    </row>
    <row r="77" spans="1:4" ht="17.25" x14ac:dyDescent="0.2">
      <c r="A77" s="293">
        <v>83</v>
      </c>
      <c r="B77" s="292">
        <v>4213</v>
      </c>
      <c r="C77" s="313" t="s">
        <v>41</v>
      </c>
      <c r="D77" s="314">
        <f>'Presupuesto de Ingresos  2018'!E430</f>
        <v>44</v>
      </c>
    </row>
    <row r="78" spans="1:4" ht="15" customHeight="1" x14ac:dyDescent="0.2">
      <c r="A78" s="293">
        <v>9</v>
      </c>
      <c r="B78" s="289">
        <v>4220</v>
      </c>
      <c r="C78" s="321" t="s">
        <v>42</v>
      </c>
      <c r="D78" s="310">
        <f>'Presupuesto de Ingresos  2018'!E480</f>
        <v>400002</v>
      </c>
    </row>
    <row r="79" spans="1:4" ht="17.25" x14ac:dyDescent="0.2">
      <c r="A79" s="293">
        <v>91</v>
      </c>
      <c r="B79" s="292">
        <v>4221</v>
      </c>
      <c r="C79" s="313" t="s">
        <v>1247</v>
      </c>
      <c r="D79" s="314">
        <f>'Presupuesto de Ingresos  2018'!E481</f>
        <v>2</v>
      </c>
    </row>
    <row r="80" spans="1:4" ht="17.25" x14ac:dyDescent="0.2">
      <c r="A80" s="293">
        <v>92</v>
      </c>
      <c r="B80" s="292">
        <v>4222</v>
      </c>
      <c r="C80" s="313" t="s">
        <v>44</v>
      </c>
      <c r="D80" s="314">
        <f>'Presupuesto de Ingresos  2018'!E488</f>
        <v>400000</v>
      </c>
    </row>
    <row r="81" spans="1:4" ht="17.25" x14ac:dyDescent="0.2">
      <c r="A81" s="293">
        <v>93</v>
      </c>
      <c r="B81" s="292">
        <v>4223</v>
      </c>
      <c r="C81" s="313" t="s">
        <v>45</v>
      </c>
      <c r="D81" s="314">
        <f>'Presupuesto de Ingresos  2018'!E493</f>
        <v>0</v>
      </c>
    </row>
    <row r="82" spans="1:4" ht="15" customHeight="1" x14ac:dyDescent="0.2">
      <c r="A82" s="296">
        <v>0</v>
      </c>
      <c r="B82" s="289">
        <v>0</v>
      </c>
      <c r="C82" s="321" t="s">
        <v>1245</v>
      </c>
      <c r="D82" s="310">
        <f>'Presupuesto de Ingresos  2018'!E499</f>
        <v>6</v>
      </c>
    </row>
    <row r="83" spans="1:4" ht="15" customHeight="1" x14ac:dyDescent="0.2">
      <c r="A83" s="296">
        <v>0</v>
      </c>
      <c r="B83" s="297">
        <v>2958101</v>
      </c>
      <c r="C83" s="311" t="s">
        <v>1203</v>
      </c>
      <c r="D83" s="312">
        <f>'Presupuesto de Ingresos  2018'!E500</f>
        <v>6</v>
      </c>
    </row>
    <row r="84" spans="1:4" ht="17.25" x14ac:dyDescent="0.2">
      <c r="A84" s="296">
        <v>0</v>
      </c>
      <c r="B84" s="292" t="s">
        <v>632</v>
      </c>
      <c r="C84" s="313" t="s">
        <v>1246</v>
      </c>
      <c r="D84" s="314">
        <f>'Presupuesto de Ingresos  2018'!E501</f>
        <v>3</v>
      </c>
    </row>
    <row r="85" spans="1:4" ht="17.25" x14ac:dyDescent="0.2">
      <c r="A85" s="296">
        <v>0</v>
      </c>
      <c r="B85" s="292" t="s">
        <v>638</v>
      </c>
      <c r="C85" s="313" t="s">
        <v>1204</v>
      </c>
      <c r="D85" s="314">
        <f>'Presupuesto de Ingresos  2018'!E505</f>
        <v>2</v>
      </c>
    </row>
    <row r="86" spans="1:4" ht="17.25" x14ac:dyDescent="0.2">
      <c r="A86" s="296">
        <v>0</v>
      </c>
      <c r="B86" s="292" t="s">
        <v>1067</v>
      </c>
      <c r="C86" s="319" t="s">
        <v>1207</v>
      </c>
      <c r="D86" s="320">
        <f>'Presupuesto de Ingresos  2018'!E508</f>
        <v>1</v>
      </c>
    </row>
    <row r="87" spans="1:4" ht="15" x14ac:dyDescent="0.25">
      <c r="A87"/>
      <c r="B87" s="288"/>
      <c r="C87" s="305"/>
      <c r="D87"/>
    </row>
    <row r="88" spans="1:4" ht="15" x14ac:dyDescent="0.25">
      <c r="A88"/>
      <c r="B88" s="288"/>
      <c r="C88" s="305"/>
      <c r="D88"/>
    </row>
    <row r="89" spans="1:4" ht="15" x14ac:dyDescent="0.2">
      <c r="A89" s="299" t="s">
        <v>1064</v>
      </c>
      <c r="B89" s="288"/>
      <c r="C89" s="305"/>
      <c r="D89" s="298"/>
    </row>
    <row r="90" spans="1:4" ht="15" x14ac:dyDescent="0.25">
      <c r="A90" s="300" t="s">
        <v>1065</v>
      </c>
      <c r="B90"/>
      <c r="C90" s="305"/>
      <c r="D90"/>
    </row>
    <row r="91" spans="1:4" ht="15" x14ac:dyDescent="0.25">
      <c r="A91" s="301" t="s">
        <v>1066</v>
      </c>
      <c r="B91"/>
      <c r="C91" s="305"/>
      <c r="D91"/>
    </row>
    <row r="92" spans="1:4" ht="18.75" x14ac:dyDescent="0.25">
      <c r="A92"/>
      <c r="B92" s="488" t="s">
        <v>670</v>
      </c>
      <c r="C92" s="488"/>
      <c r="D92" s="298"/>
    </row>
    <row r="93" spans="1:4" ht="15" x14ac:dyDescent="0.25">
      <c r="A93"/>
      <c r="B93" s="288"/>
      <c r="C93" s="305"/>
      <c r="D93" s="298"/>
    </row>
  </sheetData>
  <sheetProtection password="CEB5" sheet="1" objects="1" scenarios="1"/>
  <mergeCells count="2">
    <mergeCell ref="B92:C92"/>
    <mergeCell ref="D2:D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-0.249977111117893"/>
  </sheetPr>
  <dimension ref="A1:I88"/>
  <sheetViews>
    <sheetView tabSelected="1" topLeftCell="B1" zoomScaleNormal="100" workbookViewId="0">
      <selection activeCell="C1" sqref="C1"/>
    </sheetView>
  </sheetViews>
  <sheetFormatPr baseColWidth="10" defaultRowHeight="15" x14ac:dyDescent="0.25"/>
  <cols>
    <col min="1" max="1" width="3.7109375" style="79" customWidth="1"/>
    <col min="2" max="2" width="11.42578125" style="81"/>
    <col min="3" max="3" width="68.42578125" style="158" customWidth="1"/>
    <col min="4" max="4" width="23" style="79" customWidth="1"/>
    <col min="5" max="5" width="11.42578125" style="238"/>
    <col min="6" max="6" width="35.7109375" style="225" bestFit="1" customWidth="1"/>
    <col min="7" max="16384" width="11.42578125" style="4"/>
  </cols>
  <sheetData>
    <row r="1" spans="1:9" ht="21.75" x14ac:dyDescent="0.25">
      <c r="C1" s="80" t="s">
        <v>1349</v>
      </c>
    </row>
    <row r="2" spans="1:9" ht="45.75" customHeight="1" thickBot="1" x14ac:dyDescent="0.3">
      <c r="B2" s="491" t="s">
        <v>1101</v>
      </c>
      <c r="C2" s="491"/>
      <c r="D2" s="491"/>
    </row>
    <row r="3" spans="1:9" ht="21.75" customHeight="1" thickBot="1" x14ac:dyDescent="0.3">
      <c r="A3" s="226"/>
      <c r="B3" s="164" t="s">
        <v>665</v>
      </c>
      <c r="C3" s="165" t="s">
        <v>53</v>
      </c>
      <c r="D3" s="166" t="s">
        <v>450</v>
      </c>
      <c r="E3" s="239"/>
      <c r="F3" s="227"/>
    </row>
    <row r="4" spans="1:9" hidden="1" x14ac:dyDescent="0.25">
      <c r="A4" s="226"/>
      <c r="B4" s="457"/>
      <c r="C4" s="458"/>
      <c r="D4" s="459"/>
      <c r="E4" s="239"/>
      <c r="F4" s="227"/>
    </row>
    <row r="5" spans="1:9" ht="30" customHeight="1" x14ac:dyDescent="0.25">
      <c r="A5" s="226"/>
      <c r="B5" s="456">
        <v>111</v>
      </c>
      <c r="C5" s="169" t="s">
        <v>686</v>
      </c>
      <c r="D5" s="167">
        <f>+'Presupuesto de Ingresos  2018'!J9+'Presupuesto de Ingresos  2018'!J32+'Presupuesto de Ingresos  2018'!J35+'Presupuesto de Ingresos  2018'!J258+'Presupuesto de Ingresos  2018'!J295</f>
        <v>1266644.17</v>
      </c>
      <c r="E5" s="239"/>
      <c r="F5" s="227" t="s">
        <v>997</v>
      </c>
      <c r="I5" s="185"/>
    </row>
    <row r="6" spans="1:9" ht="23.25" x14ac:dyDescent="0.25">
      <c r="A6" s="182" t="s">
        <v>947</v>
      </c>
      <c r="B6" s="82">
        <v>112</v>
      </c>
      <c r="C6" s="170" t="s">
        <v>984</v>
      </c>
      <c r="D6" s="167">
        <f>+'Presupuesto de Ingresos  2018'!J203</f>
        <v>0</v>
      </c>
      <c r="E6" s="240" t="s">
        <v>664</v>
      </c>
      <c r="F6" s="227" t="s">
        <v>997</v>
      </c>
    </row>
    <row r="7" spans="1:9" ht="33" customHeight="1" x14ac:dyDescent="0.25">
      <c r="A7" s="226"/>
      <c r="B7" s="82">
        <v>411</v>
      </c>
      <c r="C7" s="169" t="s">
        <v>983</v>
      </c>
      <c r="D7" s="168">
        <f>+'Presupuesto de Ingresos  2018'!J337</f>
        <v>12</v>
      </c>
      <c r="E7" s="239"/>
      <c r="F7" s="227" t="s">
        <v>997</v>
      </c>
    </row>
    <row r="8" spans="1:9" ht="33" customHeight="1" x14ac:dyDescent="0.25">
      <c r="A8" s="226"/>
      <c r="B8" s="82">
        <v>412</v>
      </c>
      <c r="C8" s="169" t="s">
        <v>972</v>
      </c>
      <c r="D8" s="168">
        <f>+'Presupuesto de Ingresos  2018'!J338</f>
        <v>9826.74</v>
      </c>
      <c r="E8" s="239"/>
      <c r="F8" s="227" t="s">
        <v>997</v>
      </c>
    </row>
    <row r="9" spans="1:9" ht="23.25" x14ac:dyDescent="0.25">
      <c r="A9" s="182" t="s">
        <v>947</v>
      </c>
      <c r="B9" s="82">
        <v>421</v>
      </c>
      <c r="C9" s="170" t="s">
        <v>668</v>
      </c>
      <c r="D9" s="168">
        <f>+'Presupuesto de Ingresos  2018'!J371</f>
        <v>0</v>
      </c>
      <c r="E9" s="240" t="s">
        <v>664</v>
      </c>
      <c r="F9" s="227" t="s">
        <v>997</v>
      </c>
    </row>
    <row r="10" spans="1:9" ht="33" customHeight="1" x14ac:dyDescent="0.25">
      <c r="A10" s="226"/>
      <c r="B10" s="82">
        <v>561</v>
      </c>
      <c r="C10" s="248" t="s">
        <v>1098</v>
      </c>
      <c r="D10" s="168">
        <f>+'Presupuesto de Ingresos  2018'!J414+'Presupuesto de Ingresos  2018'!J490</f>
        <v>7960345</v>
      </c>
      <c r="E10" s="239"/>
      <c r="F10" s="227" t="s">
        <v>997</v>
      </c>
    </row>
    <row r="11" spans="1:9" ht="33" customHeight="1" x14ac:dyDescent="0.25">
      <c r="A11" s="226"/>
      <c r="B11" s="82">
        <v>511</v>
      </c>
      <c r="C11" s="248" t="s">
        <v>1099</v>
      </c>
      <c r="D11" s="168">
        <f>+'Presupuesto de Ingresos  2018'!J428</f>
        <v>2086678</v>
      </c>
      <c r="E11" s="239"/>
      <c r="F11" s="227" t="s">
        <v>998</v>
      </c>
    </row>
    <row r="12" spans="1:9" ht="33" customHeight="1" x14ac:dyDescent="0.25">
      <c r="A12" s="226"/>
      <c r="B12" s="82">
        <v>512</v>
      </c>
      <c r="C12" s="248" t="s">
        <v>1100</v>
      </c>
      <c r="D12" s="168">
        <f>+'Presupuesto de Ingresos  2018'!J429</f>
        <v>865164</v>
      </c>
      <c r="E12" s="239"/>
      <c r="F12" s="227" t="s">
        <v>998</v>
      </c>
    </row>
    <row r="13" spans="1:9" ht="33" customHeight="1" x14ac:dyDescent="0.25">
      <c r="A13" s="226"/>
      <c r="B13" s="82">
        <v>521</v>
      </c>
      <c r="C13" s="248" t="s">
        <v>1097</v>
      </c>
      <c r="D13" s="168">
        <f>'Presupuesto de Ingresos  2018'!J497</f>
        <v>0</v>
      </c>
      <c r="E13" s="239"/>
      <c r="F13" s="227" t="s">
        <v>998</v>
      </c>
    </row>
    <row r="14" spans="1:9" ht="33" customHeight="1" x14ac:dyDescent="0.25">
      <c r="A14" s="226"/>
      <c r="B14" s="82">
        <v>522</v>
      </c>
      <c r="C14" s="248" t="s">
        <v>980</v>
      </c>
      <c r="D14" s="168">
        <f>+'Presupuesto de Ingresos  2018'!J436</f>
        <v>1</v>
      </c>
      <c r="E14" s="239"/>
      <c r="F14" s="227" t="s">
        <v>998</v>
      </c>
    </row>
    <row r="15" spans="1:9" ht="33" customHeight="1" x14ac:dyDescent="0.25">
      <c r="A15" s="226"/>
      <c r="B15" s="82">
        <v>531</v>
      </c>
      <c r="C15" s="248" t="s">
        <v>1109</v>
      </c>
      <c r="D15" s="168">
        <f>+'Presupuesto de Ingresos  2018'!J437</f>
        <v>1</v>
      </c>
      <c r="E15" s="239"/>
      <c r="F15" s="227" t="s">
        <v>998</v>
      </c>
    </row>
    <row r="16" spans="1:9" ht="33" customHeight="1" x14ac:dyDescent="0.25">
      <c r="A16" s="226"/>
      <c r="B16" s="82">
        <v>532</v>
      </c>
      <c r="C16" s="248" t="s">
        <v>418</v>
      </c>
      <c r="D16" s="168">
        <f>+'Presupuesto de Ingresos  2018'!J438</f>
        <v>1</v>
      </c>
      <c r="E16" s="239"/>
      <c r="F16" s="227" t="s">
        <v>998</v>
      </c>
    </row>
    <row r="17" spans="1:6" ht="33" customHeight="1" x14ac:dyDescent="0.25">
      <c r="A17" s="226"/>
      <c r="B17" s="82">
        <v>533</v>
      </c>
      <c r="C17" s="248" t="s">
        <v>614</v>
      </c>
      <c r="D17" s="168">
        <f>+'Presupuesto de Ingresos  2018'!J439</f>
        <v>1</v>
      </c>
      <c r="E17" s="239"/>
      <c r="F17" s="227" t="s">
        <v>998</v>
      </c>
    </row>
    <row r="18" spans="1:6" ht="33" customHeight="1" x14ac:dyDescent="0.25">
      <c r="A18" s="226"/>
      <c r="B18" s="82">
        <v>534</v>
      </c>
      <c r="C18" s="248" t="s">
        <v>414</v>
      </c>
      <c r="D18" s="168">
        <f>+'Presupuesto de Ingresos  2018'!J440</f>
        <v>1</v>
      </c>
      <c r="E18" s="239"/>
      <c r="F18" s="227" t="s">
        <v>998</v>
      </c>
    </row>
    <row r="19" spans="1:6" ht="33" customHeight="1" x14ac:dyDescent="0.25">
      <c r="A19" s="226"/>
      <c r="B19" s="82">
        <v>535</v>
      </c>
      <c r="C19" s="248" t="s">
        <v>615</v>
      </c>
      <c r="D19" s="168">
        <f>+'Presupuesto de Ingresos  2018'!J441</f>
        <v>1</v>
      </c>
      <c r="E19" s="239"/>
      <c r="F19" s="227" t="s">
        <v>998</v>
      </c>
    </row>
    <row r="20" spans="1:6" ht="33" customHeight="1" x14ac:dyDescent="0.25">
      <c r="A20" s="226"/>
      <c r="B20" s="82">
        <v>536</v>
      </c>
      <c r="C20" s="248" t="s">
        <v>616</v>
      </c>
      <c r="D20" s="168">
        <f>+'Presupuesto de Ingresos  2018'!J442</f>
        <v>1</v>
      </c>
      <c r="E20" s="239"/>
      <c r="F20" s="227" t="s">
        <v>998</v>
      </c>
    </row>
    <row r="21" spans="1:6" ht="33" customHeight="1" x14ac:dyDescent="0.25">
      <c r="A21" s="226"/>
      <c r="B21" s="82">
        <v>537</v>
      </c>
      <c r="C21" s="248" t="s">
        <v>958</v>
      </c>
      <c r="D21" s="168">
        <f>+'Presupuesto de Ingresos  2018'!J443</f>
        <v>1</v>
      </c>
      <c r="E21" s="239"/>
      <c r="F21" s="227" t="s">
        <v>998</v>
      </c>
    </row>
    <row r="22" spans="1:6" ht="33" customHeight="1" x14ac:dyDescent="0.25">
      <c r="A22" s="226"/>
      <c r="B22" s="82">
        <v>538</v>
      </c>
      <c r="C22" s="248" t="s">
        <v>1110</v>
      </c>
      <c r="D22" s="168">
        <f>+'Presupuesto de Ingresos  2018'!J444</f>
        <v>1</v>
      </c>
      <c r="E22" s="239"/>
      <c r="F22" s="227" t="s">
        <v>998</v>
      </c>
    </row>
    <row r="23" spans="1:6" ht="33" customHeight="1" x14ac:dyDescent="0.25">
      <c r="A23" s="226"/>
      <c r="B23" s="82">
        <v>539</v>
      </c>
      <c r="C23" s="248" t="s">
        <v>1091</v>
      </c>
      <c r="D23" s="168">
        <f>+'Presupuesto de Ingresos  2018'!J445</f>
        <v>1</v>
      </c>
      <c r="E23" s="239"/>
      <c r="F23" s="227" t="s">
        <v>998</v>
      </c>
    </row>
    <row r="24" spans="1:6" ht="33" customHeight="1" x14ac:dyDescent="0.25">
      <c r="A24" s="226"/>
      <c r="B24" s="82">
        <v>541</v>
      </c>
      <c r="C24" s="248" t="s">
        <v>959</v>
      </c>
      <c r="D24" s="168">
        <f>+'Presupuesto de Ingresos  2018'!J446</f>
        <v>1</v>
      </c>
      <c r="E24" s="239"/>
      <c r="F24" s="227" t="s">
        <v>998</v>
      </c>
    </row>
    <row r="25" spans="1:6" ht="33" customHeight="1" x14ac:dyDescent="0.25">
      <c r="A25" s="226"/>
      <c r="B25" s="82">
        <v>542</v>
      </c>
      <c r="C25" s="248" t="s">
        <v>960</v>
      </c>
      <c r="D25" s="168">
        <f>+'Presupuesto de Ingresos  2018'!J447</f>
        <v>1</v>
      </c>
      <c r="E25" s="239"/>
      <c r="F25" s="227" t="s">
        <v>998</v>
      </c>
    </row>
    <row r="26" spans="1:6" ht="33" customHeight="1" x14ac:dyDescent="0.25">
      <c r="A26" s="226"/>
      <c r="B26" s="82">
        <v>543</v>
      </c>
      <c r="C26" s="248" t="s">
        <v>961</v>
      </c>
      <c r="D26" s="168">
        <f>+'Presupuesto de Ingresos  2018'!J448</f>
        <v>1</v>
      </c>
      <c r="E26" s="239"/>
      <c r="F26" s="227" t="s">
        <v>998</v>
      </c>
    </row>
    <row r="27" spans="1:6" ht="33" customHeight="1" x14ac:dyDescent="0.25">
      <c r="A27" s="226"/>
      <c r="B27" s="82">
        <v>544</v>
      </c>
      <c r="C27" s="248" t="s">
        <v>981</v>
      </c>
      <c r="D27" s="168">
        <f>+'Presupuesto de Ingresos  2018'!J449</f>
        <v>1</v>
      </c>
      <c r="E27" s="239"/>
      <c r="F27" s="227" t="s">
        <v>998</v>
      </c>
    </row>
    <row r="28" spans="1:6" ht="33" customHeight="1" x14ac:dyDescent="0.25">
      <c r="A28" s="226"/>
      <c r="B28" s="82">
        <v>551</v>
      </c>
      <c r="C28" s="248" t="s">
        <v>962</v>
      </c>
      <c r="D28" s="168">
        <f>+'Presupuesto de Ingresos  2018'!J450</f>
        <v>1</v>
      </c>
      <c r="E28" s="239"/>
      <c r="F28" s="227" t="s">
        <v>998</v>
      </c>
    </row>
    <row r="29" spans="1:6" ht="33" customHeight="1" x14ac:dyDescent="0.25">
      <c r="A29" s="226"/>
      <c r="B29" s="82">
        <v>552</v>
      </c>
      <c r="C29" s="248" t="s">
        <v>985</v>
      </c>
      <c r="D29" s="168">
        <f>+'Presupuesto de Ingresos  2018'!J451</f>
        <v>1</v>
      </c>
      <c r="E29" s="239"/>
      <c r="F29" s="227" t="s">
        <v>998</v>
      </c>
    </row>
    <row r="30" spans="1:6" s="3" customFormat="1" ht="33" customHeight="1" x14ac:dyDescent="0.25">
      <c r="A30" s="247"/>
      <c r="B30" s="82">
        <v>553</v>
      </c>
      <c r="C30" s="248" t="s">
        <v>963</v>
      </c>
      <c r="D30" s="168">
        <f>+'Presupuesto de Ingresos  2018'!J452</f>
        <v>1</v>
      </c>
      <c r="E30" s="249"/>
      <c r="F30" s="227" t="s">
        <v>998</v>
      </c>
    </row>
    <row r="31" spans="1:6" ht="33" customHeight="1" x14ac:dyDescent="0.25">
      <c r="A31" s="226"/>
      <c r="B31" s="82">
        <v>554</v>
      </c>
      <c r="C31" s="248" t="s">
        <v>964</v>
      </c>
      <c r="D31" s="168">
        <f>+'Presupuesto de Ingresos  2018'!J453</f>
        <v>1</v>
      </c>
      <c r="E31" s="239"/>
      <c r="F31" s="227" t="s">
        <v>998</v>
      </c>
    </row>
    <row r="32" spans="1:6" ht="33" customHeight="1" x14ac:dyDescent="0.25">
      <c r="A32" s="226"/>
      <c r="B32" s="82">
        <v>555</v>
      </c>
      <c r="C32" s="248" t="s">
        <v>965</v>
      </c>
      <c r="D32" s="168">
        <f>+'Presupuesto de Ingresos  2018'!J454</f>
        <v>1</v>
      </c>
      <c r="E32" s="239"/>
      <c r="F32" s="227" t="s">
        <v>998</v>
      </c>
    </row>
    <row r="33" spans="1:6" ht="33" customHeight="1" x14ac:dyDescent="0.25">
      <c r="A33" s="226"/>
      <c r="B33" s="82">
        <v>556</v>
      </c>
      <c r="C33" s="248" t="s">
        <v>966</v>
      </c>
      <c r="D33" s="168">
        <f>+'Presupuesto de Ingresos  2018'!J455</f>
        <v>1</v>
      </c>
      <c r="E33" s="239"/>
      <c r="F33" s="227" t="s">
        <v>998</v>
      </c>
    </row>
    <row r="34" spans="1:6" ht="33" customHeight="1" x14ac:dyDescent="0.25">
      <c r="A34" s="226"/>
      <c r="B34" s="82">
        <v>557</v>
      </c>
      <c r="C34" s="248" t="s">
        <v>967</v>
      </c>
      <c r="D34" s="168">
        <f>+'Presupuesto de Ingresos  2018'!J456</f>
        <v>1</v>
      </c>
      <c r="E34" s="239"/>
      <c r="F34" s="227" t="s">
        <v>998</v>
      </c>
    </row>
    <row r="35" spans="1:6" ht="33" customHeight="1" x14ac:dyDescent="0.25">
      <c r="A35" s="226"/>
      <c r="B35" s="82">
        <v>558</v>
      </c>
      <c r="C35" s="248" t="s">
        <v>1111</v>
      </c>
      <c r="D35" s="168">
        <f>+'Presupuesto de Ingresos  2018'!J457</f>
        <v>1</v>
      </c>
      <c r="E35" s="239"/>
      <c r="F35" s="227" t="s">
        <v>998</v>
      </c>
    </row>
    <row r="36" spans="1:6" ht="33" customHeight="1" x14ac:dyDescent="0.25">
      <c r="A36" s="226"/>
      <c r="B36" s="82">
        <v>559</v>
      </c>
      <c r="C36" s="248" t="s">
        <v>1112</v>
      </c>
      <c r="D36" s="168">
        <f>+'Presupuesto de Ingresos  2018'!J458</f>
        <v>1</v>
      </c>
      <c r="E36" s="239"/>
      <c r="F36" s="227" t="s">
        <v>998</v>
      </c>
    </row>
    <row r="37" spans="1:6" ht="33" customHeight="1" x14ac:dyDescent="0.25">
      <c r="A37" s="226"/>
      <c r="B37" s="82" t="s">
        <v>1116</v>
      </c>
      <c r="C37" s="248" t="s">
        <v>1113</v>
      </c>
      <c r="D37" s="168">
        <f>+'Presupuesto de Ingresos  2018'!J459</f>
        <v>1</v>
      </c>
      <c r="E37" s="239"/>
      <c r="F37" s="227" t="s">
        <v>998</v>
      </c>
    </row>
    <row r="38" spans="1:6" ht="33" customHeight="1" x14ac:dyDescent="0.25">
      <c r="A38" s="226"/>
      <c r="B38" s="82" t="s">
        <v>1117</v>
      </c>
      <c r="C38" s="248" t="s">
        <v>1114</v>
      </c>
      <c r="D38" s="168">
        <f>+'Presupuesto de Ingresos  2018'!J460</f>
        <v>1</v>
      </c>
      <c r="E38" s="239"/>
      <c r="F38" s="227" t="s">
        <v>998</v>
      </c>
    </row>
    <row r="39" spans="1:6" ht="33" customHeight="1" x14ac:dyDescent="0.25">
      <c r="A39" s="226"/>
      <c r="B39" s="82" t="s">
        <v>1092</v>
      </c>
      <c r="C39" s="248" t="s">
        <v>1115</v>
      </c>
      <c r="D39" s="168">
        <f>+'Presupuesto de Ingresos  2018'!J461</f>
        <v>1</v>
      </c>
      <c r="E39" s="239"/>
      <c r="F39" s="227" t="s">
        <v>998</v>
      </c>
    </row>
    <row r="40" spans="1:6" ht="33" customHeight="1" x14ac:dyDescent="0.25">
      <c r="A40" s="226"/>
      <c r="B40" s="82" t="s">
        <v>1094</v>
      </c>
      <c r="C40" s="248" t="s">
        <v>1119</v>
      </c>
      <c r="D40" s="168">
        <f>+'Presupuesto de Ingresos  2018'!J462</f>
        <v>1</v>
      </c>
      <c r="E40" s="239"/>
      <c r="F40" s="227" t="s">
        <v>998</v>
      </c>
    </row>
    <row r="41" spans="1:6" ht="33" customHeight="1" x14ac:dyDescent="0.25">
      <c r="A41" s="226"/>
      <c r="B41" s="82" t="s">
        <v>1095</v>
      </c>
      <c r="C41" s="248" t="s">
        <v>1093</v>
      </c>
      <c r="D41" s="168">
        <f>+'Presupuesto de Ingresos  2018'!J463</f>
        <v>1</v>
      </c>
      <c r="E41" s="239"/>
      <c r="F41" s="227" t="s">
        <v>998</v>
      </c>
    </row>
    <row r="42" spans="1:6" ht="33" customHeight="1" x14ac:dyDescent="0.25">
      <c r="A42" s="226"/>
      <c r="B42" s="82" t="s">
        <v>1118</v>
      </c>
      <c r="C42" s="248" t="s">
        <v>1096</v>
      </c>
      <c r="D42" s="168">
        <f>+'Presupuesto de Ingresos  2018'!J464</f>
        <v>1</v>
      </c>
      <c r="E42" s="239"/>
      <c r="F42" s="227" t="s">
        <v>998</v>
      </c>
    </row>
    <row r="43" spans="1:6" ht="33" customHeight="1" x14ac:dyDescent="0.25">
      <c r="A43" s="182" t="s">
        <v>947</v>
      </c>
      <c r="B43" s="82">
        <v>571</v>
      </c>
      <c r="C43" s="248" t="s">
        <v>968</v>
      </c>
      <c r="D43" s="168">
        <f>+'Presupuesto de Ingresos  2018'!J465</f>
        <v>1</v>
      </c>
      <c r="E43" s="240"/>
      <c r="F43" s="227" t="s">
        <v>998</v>
      </c>
    </row>
    <row r="44" spans="1:6" ht="33" customHeight="1" x14ac:dyDescent="0.25">
      <c r="A44" s="182" t="s">
        <v>947</v>
      </c>
      <c r="B44" s="82">
        <v>572</v>
      </c>
      <c r="C44" s="248" t="s">
        <v>969</v>
      </c>
      <c r="D44" s="168">
        <f>+'Presupuesto de Ingresos  2018'!J466</f>
        <v>1</v>
      </c>
      <c r="E44" s="240"/>
      <c r="F44" s="227" t="s">
        <v>998</v>
      </c>
    </row>
    <row r="45" spans="1:6" ht="33" customHeight="1" x14ac:dyDescent="0.25">
      <c r="A45" s="182" t="s">
        <v>947</v>
      </c>
      <c r="B45" s="82">
        <v>573</v>
      </c>
      <c r="C45" s="248" t="s">
        <v>982</v>
      </c>
      <c r="D45" s="168">
        <f>+'Presupuesto de Ingresos  2018'!J467</f>
        <v>1</v>
      </c>
      <c r="E45" s="240"/>
      <c r="F45" s="227" t="s">
        <v>998</v>
      </c>
    </row>
    <row r="46" spans="1:6" ht="33" customHeight="1" x14ac:dyDescent="0.25">
      <c r="A46" s="226"/>
      <c r="B46" s="82">
        <v>574</v>
      </c>
      <c r="C46" s="248" t="s">
        <v>618</v>
      </c>
      <c r="D46" s="168">
        <f>+'Presupuesto de Ingresos  2018'!J468</f>
        <v>1</v>
      </c>
      <c r="E46" s="239"/>
      <c r="F46" s="227" t="s">
        <v>998</v>
      </c>
    </row>
    <row r="47" spans="1:6" ht="33" customHeight="1" x14ac:dyDescent="0.25">
      <c r="A47" s="226"/>
      <c r="B47" s="82">
        <v>575</v>
      </c>
      <c r="C47" s="248" t="s">
        <v>832</v>
      </c>
      <c r="D47" s="168">
        <f>+'Presupuesto de Ingresos  2018'!J469</f>
        <v>1</v>
      </c>
      <c r="E47" s="239"/>
      <c r="F47" s="227" t="s">
        <v>998</v>
      </c>
    </row>
    <row r="48" spans="1:6" ht="33" customHeight="1" x14ac:dyDescent="0.25">
      <c r="A48" s="226"/>
      <c r="B48" s="82">
        <v>576</v>
      </c>
      <c r="C48" s="248" t="s">
        <v>689</v>
      </c>
      <c r="D48" s="168">
        <f>+'Presupuesto de Ingresos  2018'!J470</f>
        <v>1</v>
      </c>
      <c r="E48" s="239"/>
      <c r="F48" s="227" t="s">
        <v>998</v>
      </c>
    </row>
    <row r="49" spans="1:6" ht="33" customHeight="1" x14ac:dyDescent="0.25">
      <c r="A49" s="226"/>
      <c r="B49" s="83">
        <v>621</v>
      </c>
      <c r="C49" s="248" t="s">
        <v>970</v>
      </c>
      <c r="D49" s="168">
        <f>+'Presupuesto de Ingresos  2018'!J471</f>
        <v>1</v>
      </c>
      <c r="E49" s="239"/>
      <c r="F49" s="227" t="s">
        <v>998</v>
      </c>
    </row>
    <row r="50" spans="1:6" ht="33" customHeight="1" x14ac:dyDescent="0.25">
      <c r="A50" s="226"/>
      <c r="B50" s="83">
        <v>622</v>
      </c>
      <c r="C50" s="248" t="s">
        <v>625</v>
      </c>
      <c r="D50" s="168">
        <f>+'Presupuesto de Ingresos  2018'!J472</f>
        <v>1</v>
      </c>
      <c r="E50" s="239"/>
      <c r="F50" s="227" t="s">
        <v>998</v>
      </c>
    </row>
    <row r="51" spans="1:6" ht="33" customHeight="1" x14ac:dyDescent="0.25">
      <c r="A51" s="226"/>
      <c r="B51" s="83">
        <v>623</v>
      </c>
      <c r="C51" s="248" t="s">
        <v>729</v>
      </c>
      <c r="D51" s="168">
        <f>+'Presupuesto de Ingresos  2018'!J473</f>
        <v>1</v>
      </c>
      <c r="E51" s="239"/>
      <c r="F51" s="227" t="s">
        <v>998</v>
      </c>
    </row>
    <row r="52" spans="1:6" ht="33" customHeight="1" x14ac:dyDescent="0.25">
      <c r="A52" s="226"/>
      <c r="B52" s="83">
        <v>624</v>
      </c>
      <c r="C52" s="248" t="s">
        <v>730</v>
      </c>
      <c r="D52" s="168">
        <f>+'Presupuesto de Ingresos  2018'!J474</f>
        <v>1</v>
      </c>
      <c r="E52" s="239"/>
      <c r="F52" s="227" t="s">
        <v>998</v>
      </c>
    </row>
    <row r="53" spans="1:6" ht="33" customHeight="1" x14ac:dyDescent="0.25">
      <c r="A53" s="226"/>
      <c r="B53" s="83">
        <v>625</v>
      </c>
      <c r="C53" s="248" t="s">
        <v>971</v>
      </c>
      <c r="D53" s="168">
        <f>+'Presupuesto de Ingresos  2018'!J475</f>
        <v>1</v>
      </c>
      <c r="E53" s="239"/>
      <c r="F53" s="227" t="s">
        <v>998</v>
      </c>
    </row>
    <row r="54" spans="1:6" ht="33" customHeight="1" x14ac:dyDescent="0.25">
      <c r="A54" s="226"/>
      <c r="B54" s="83">
        <v>626</v>
      </c>
      <c r="C54" s="248" t="s">
        <v>719</v>
      </c>
      <c r="D54" s="168">
        <f>+'Presupuesto de Ingresos  2018'!J476</f>
        <v>1</v>
      </c>
      <c r="E54" s="239"/>
      <c r="F54" s="227" t="s">
        <v>998</v>
      </c>
    </row>
    <row r="55" spans="1:6" ht="33" customHeight="1" x14ac:dyDescent="0.25">
      <c r="A55" s="226"/>
      <c r="B55" s="83">
        <v>627</v>
      </c>
      <c r="C55" s="248" t="s">
        <v>421</v>
      </c>
      <c r="D55" s="168">
        <f>+'Presupuesto de Ingresos  2018'!J432</f>
        <v>1</v>
      </c>
      <c r="E55" s="239"/>
      <c r="F55" s="227" t="s">
        <v>997</v>
      </c>
    </row>
    <row r="56" spans="1:6" ht="33" customHeight="1" x14ac:dyDescent="0.25">
      <c r="A56" s="226"/>
      <c r="B56" s="83">
        <v>711</v>
      </c>
      <c r="C56" s="248" t="s">
        <v>759</v>
      </c>
      <c r="D56" s="168">
        <f>+'Presupuesto de Ingresos  2018'!J433</f>
        <v>1</v>
      </c>
      <c r="E56" s="239"/>
      <c r="F56" s="227" t="s">
        <v>997</v>
      </c>
    </row>
    <row r="57" spans="1:6" ht="33" customHeight="1" x14ac:dyDescent="0.25">
      <c r="A57" s="226"/>
      <c r="B57" s="83">
        <v>721</v>
      </c>
      <c r="C57" s="248" t="s">
        <v>988</v>
      </c>
      <c r="D57" s="168">
        <f>+'Presupuesto de Ingresos  2018'!J477</f>
        <v>1</v>
      </c>
      <c r="E57" s="239"/>
      <c r="F57" s="227" t="s">
        <v>998</v>
      </c>
    </row>
    <row r="58" spans="1:6" ht="33" customHeight="1" x14ac:dyDescent="0.25">
      <c r="A58" s="182" t="s">
        <v>947</v>
      </c>
      <c r="B58" s="83">
        <v>732</v>
      </c>
      <c r="C58" s="248" t="s">
        <v>989</v>
      </c>
      <c r="D58" s="168">
        <f>+'Presupuesto de Ingresos  2018'!J483</f>
        <v>1</v>
      </c>
      <c r="E58" s="239"/>
      <c r="F58" s="227" t="s">
        <v>997</v>
      </c>
    </row>
    <row r="59" spans="1:6" ht="33" customHeight="1" x14ac:dyDescent="0.25">
      <c r="A59" s="182" t="s">
        <v>947</v>
      </c>
      <c r="B59" s="83">
        <v>733</v>
      </c>
      <c r="C59" s="248" t="s">
        <v>949</v>
      </c>
      <c r="D59" s="168">
        <f>+'Presupuesto de Ingresos  2018'!J484</f>
        <v>1</v>
      </c>
      <c r="E59" s="239"/>
      <c r="F59" s="227" t="s">
        <v>997</v>
      </c>
    </row>
    <row r="60" spans="1:6" ht="33" customHeight="1" x14ac:dyDescent="0.25">
      <c r="A60" s="226"/>
      <c r="B60" s="83">
        <v>734</v>
      </c>
      <c r="C60" s="248" t="s">
        <v>955</v>
      </c>
      <c r="D60" s="168">
        <f>+'Presupuesto de Ingresos  2018'!J307</f>
        <v>3</v>
      </c>
      <c r="E60" s="239"/>
      <c r="F60" s="227" t="s">
        <v>998</v>
      </c>
    </row>
    <row r="61" spans="1:6" ht="33" customHeight="1" x14ac:dyDescent="0.25">
      <c r="A61" s="226"/>
      <c r="B61" s="83">
        <v>735</v>
      </c>
      <c r="C61" s="248" t="s">
        <v>978</v>
      </c>
      <c r="D61" s="168">
        <f>+'Presupuesto de Ingresos  2018'!J310</f>
        <v>1</v>
      </c>
      <c r="E61" s="239"/>
      <c r="F61" s="227" t="s">
        <v>998</v>
      </c>
    </row>
    <row r="62" spans="1:6" ht="33" customHeight="1" x14ac:dyDescent="0.25">
      <c r="A62" s="226"/>
      <c r="B62" s="83">
        <v>736</v>
      </c>
      <c r="C62" s="248" t="s">
        <v>979</v>
      </c>
      <c r="D62" s="168">
        <f>+'Presupuesto de Ingresos  2018'!J311</f>
        <v>1</v>
      </c>
      <c r="E62" s="239"/>
      <c r="F62" s="227" t="s">
        <v>998</v>
      </c>
    </row>
    <row r="63" spans="1:6" ht="33" customHeight="1" x14ac:dyDescent="0.25">
      <c r="A63" s="226"/>
      <c r="B63" s="83">
        <v>211</v>
      </c>
      <c r="C63" s="248" t="s">
        <v>635</v>
      </c>
      <c r="D63" s="168">
        <f>+'Presupuesto de Ingresos  2018'!J502</f>
        <v>1</v>
      </c>
      <c r="E63" s="239"/>
      <c r="F63" s="227" t="s">
        <v>1062</v>
      </c>
    </row>
    <row r="64" spans="1:6" ht="33" customHeight="1" x14ac:dyDescent="0.25">
      <c r="A64" s="226"/>
      <c r="B64" s="83">
        <v>212</v>
      </c>
      <c r="C64" s="248" t="s">
        <v>662</v>
      </c>
      <c r="D64" s="168">
        <f>+'Presupuesto de Ingresos  2018'!J503</f>
        <v>1</v>
      </c>
      <c r="E64" s="239"/>
      <c r="F64" s="227" t="s">
        <v>1062</v>
      </c>
    </row>
    <row r="65" spans="1:6" ht="33" customHeight="1" x14ac:dyDescent="0.25">
      <c r="A65" s="226"/>
      <c r="B65" s="83">
        <v>213</v>
      </c>
      <c r="C65" s="248" t="s">
        <v>663</v>
      </c>
      <c r="D65" s="168">
        <f>+'Presupuesto de Ingresos  2018'!J504</f>
        <v>1</v>
      </c>
      <c r="E65" s="239"/>
      <c r="F65" s="227" t="s">
        <v>1062</v>
      </c>
    </row>
    <row r="66" spans="1:6" ht="33" customHeight="1" x14ac:dyDescent="0.25">
      <c r="A66" s="226"/>
      <c r="B66" s="83">
        <v>214</v>
      </c>
      <c r="C66" s="248" t="s">
        <v>641</v>
      </c>
      <c r="D66" s="168">
        <f>+'Presupuesto de Ingresos  2018'!J506</f>
        <v>1</v>
      </c>
      <c r="E66" s="239"/>
      <c r="F66" s="227" t="s">
        <v>1062</v>
      </c>
    </row>
    <row r="67" spans="1:6" ht="33" customHeight="1" x14ac:dyDescent="0.25">
      <c r="A67" s="226"/>
      <c r="B67" s="83">
        <v>215</v>
      </c>
      <c r="C67" s="248" t="s">
        <v>643</v>
      </c>
      <c r="D67" s="168">
        <f>+'Presupuesto de Ingresos  2018'!J507</f>
        <v>1</v>
      </c>
      <c r="E67" s="239"/>
      <c r="F67" s="227" t="s">
        <v>1062</v>
      </c>
    </row>
    <row r="68" spans="1:6" ht="33" customHeight="1" x14ac:dyDescent="0.25">
      <c r="A68" s="226"/>
      <c r="B68" s="83">
        <f>+'Presupuesto de Ingresos  2018'!H509</f>
        <v>221</v>
      </c>
      <c r="C68" s="248" t="str">
        <f>+'Presupuesto de Ingresos  2018'!I509</f>
        <v>SEFIN</v>
      </c>
      <c r="D68" s="168">
        <f>+'Presupuesto de Ingresos  2018'!J509</f>
        <v>1</v>
      </c>
      <c r="E68" s="239"/>
      <c r="F68" s="227" t="s">
        <v>1062</v>
      </c>
    </row>
    <row r="69" spans="1:6" ht="33" customHeight="1" x14ac:dyDescent="0.25">
      <c r="A69" s="226"/>
      <c r="B69" s="217" t="str">
        <f>+'Presupuesto de Ingresos  2018'!H478</f>
        <v>x</v>
      </c>
      <c r="C69" s="170" t="str">
        <f>+'Presupuesto de Ingresos  2018'!I478</f>
        <v>x</v>
      </c>
      <c r="D69" s="168">
        <f>+'Presupuesto de Ingresos  2018'!J478</f>
        <v>0</v>
      </c>
      <c r="E69" s="239"/>
      <c r="F69" s="227" t="s">
        <v>998</v>
      </c>
    </row>
    <row r="70" spans="1:6" ht="33" customHeight="1" x14ac:dyDescent="0.25">
      <c r="A70" s="226"/>
      <c r="B70" s="217" t="str">
        <f>+'Presupuesto de Ingresos  2018'!H479</f>
        <v>x</v>
      </c>
      <c r="C70" s="170" t="str">
        <f>+'Presupuesto de Ingresos  2018'!I479</f>
        <v>x</v>
      </c>
      <c r="D70" s="168">
        <f>+'Presupuesto de Ingresos  2018'!J479</f>
        <v>0</v>
      </c>
      <c r="E70" s="239"/>
      <c r="F70" s="227" t="s">
        <v>998</v>
      </c>
    </row>
    <row r="71" spans="1:6" x14ac:dyDescent="0.25">
      <c r="A71" s="226"/>
      <c r="B71" s="217" t="str">
        <f>+'Presupuesto de Ingresos  2018'!H485</f>
        <v>x</v>
      </c>
      <c r="C71" s="170" t="str">
        <f>+'Presupuesto de Ingresos  2018'!I485</f>
        <v>x</v>
      </c>
      <c r="D71" s="168">
        <f>+'Presupuesto de Ingresos  2018'!J485</f>
        <v>0</v>
      </c>
      <c r="E71" s="239"/>
      <c r="F71" s="227" t="s">
        <v>997</v>
      </c>
    </row>
    <row r="72" spans="1:6" x14ac:dyDescent="0.25">
      <c r="A72" s="226"/>
      <c r="B72" s="217" t="str">
        <f>+'Presupuesto de Ingresos  2018'!H487</f>
        <v>x</v>
      </c>
      <c r="C72" s="170" t="str">
        <f>+'Presupuesto de Ingresos  2018'!I487</f>
        <v>x</v>
      </c>
      <c r="D72" s="168"/>
      <c r="E72" s="239"/>
      <c r="F72" s="227" t="s">
        <v>998</v>
      </c>
    </row>
    <row r="73" spans="1:6" x14ac:dyDescent="0.25">
      <c r="A73" s="226"/>
      <c r="B73" s="217" t="str">
        <f>+'Presupuesto de Ingresos  2018'!H492</f>
        <v>x</v>
      </c>
      <c r="C73" s="170" t="str">
        <f>+'Presupuesto de Ingresos  2018'!I492</f>
        <v>x</v>
      </c>
      <c r="D73" s="168">
        <v>0</v>
      </c>
      <c r="E73" s="239"/>
      <c r="F73" s="227" t="s">
        <v>998</v>
      </c>
    </row>
    <row r="74" spans="1:6" x14ac:dyDescent="0.25">
      <c r="A74" s="226"/>
      <c r="B74" s="217" t="str">
        <f>+'Presupuesto de Ingresos  2018'!H495</f>
        <v>x</v>
      </c>
      <c r="C74" s="170" t="str">
        <f>+'Presupuesto de Ingresos  2018'!I495</f>
        <v>x</v>
      </c>
      <c r="D74" s="168">
        <v>0</v>
      </c>
      <c r="E74" s="239"/>
      <c r="F74" s="227" t="s">
        <v>997</v>
      </c>
    </row>
    <row r="75" spans="1:6" ht="27.75" customHeight="1" x14ac:dyDescent="0.25">
      <c r="A75" s="226"/>
      <c r="B75" s="492" t="s">
        <v>669</v>
      </c>
      <c r="C75" s="493"/>
      <c r="D75" s="77">
        <f>SUM(D5:D74)</f>
        <v>12188726.91</v>
      </c>
      <c r="E75" s="239"/>
      <c r="F75" s="227"/>
    </row>
    <row r="76" spans="1:6" x14ac:dyDescent="0.25">
      <c r="A76" s="226"/>
      <c r="B76" s="228"/>
      <c r="C76" s="229"/>
      <c r="D76" s="226"/>
      <c r="E76" s="239"/>
      <c r="F76" s="227"/>
    </row>
    <row r="77" spans="1:6" x14ac:dyDescent="0.25">
      <c r="A77" s="226"/>
      <c r="B77" s="228"/>
      <c r="C77" s="229"/>
      <c r="D77" s="230">
        <f>+D68+D67+D66+D65+D64+D63</f>
        <v>6</v>
      </c>
      <c r="E77" s="241" t="s">
        <v>1062</v>
      </c>
      <c r="F77" s="227"/>
    </row>
    <row r="78" spans="1:6" x14ac:dyDescent="0.25">
      <c r="A78" s="226"/>
      <c r="B78" s="228"/>
      <c r="C78" s="229"/>
      <c r="D78" s="230">
        <f>+D5+D6+D7+D8+D9+D10+D55+D56+D58+D59</f>
        <v>9236831.9100000001</v>
      </c>
      <c r="E78" s="241" t="s">
        <v>997</v>
      </c>
      <c r="F78" s="227"/>
    </row>
    <row r="79" spans="1:6" x14ac:dyDescent="0.25">
      <c r="A79" s="226"/>
      <c r="B79" s="228"/>
      <c r="C79" s="229"/>
      <c r="D79" s="230">
        <f>+D11+D12+D13+D14+D15+D16+D17+D18+D19+D20+D21+D22+D23+D24+D25+D26+D27+D28+D29+D30+D31+D32+D33+D34+D35+D36+D37+D38+D39+D40+D41+D42+D43+D44+D45+D46+D47+D48+D49+D50+D51+D52+D53+D54+D57+D60+D61+D62</f>
        <v>2951889</v>
      </c>
      <c r="E79" s="241" t="s">
        <v>998</v>
      </c>
      <c r="F79" s="227"/>
    </row>
    <row r="80" spans="1:6" ht="17.25" x14ac:dyDescent="0.25">
      <c r="A80" s="226"/>
      <c r="B80" s="228"/>
      <c r="C80" s="229"/>
      <c r="D80" s="77">
        <f>SUBTOTAL(9,D77:D79)</f>
        <v>12188726.91</v>
      </c>
      <c r="E80" s="239"/>
      <c r="F80" s="227"/>
    </row>
    <row r="81" spans="1:6" x14ac:dyDescent="0.25">
      <c r="A81" s="226"/>
      <c r="B81" s="228"/>
      <c r="C81" s="229"/>
      <c r="D81" s="230">
        <f>+D75-D80</f>
        <v>0</v>
      </c>
      <c r="E81" s="239"/>
      <c r="F81" s="227"/>
    </row>
    <row r="82" spans="1:6" ht="125.25" customHeight="1" x14ac:dyDescent="0.25"/>
    <row r="83" spans="1:6" x14ac:dyDescent="0.25">
      <c r="B83" s="159"/>
      <c r="C83" s="160" t="s">
        <v>666</v>
      </c>
    </row>
    <row r="84" spans="1:6" ht="25.5" x14ac:dyDescent="0.25">
      <c r="B84" s="161"/>
      <c r="C84" s="160" t="s">
        <v>667</v>
      </c>
    </row>
    <row r="88" spans="1:6" ht="18.75" x14ac:dyDescent="0.25">
      <c r="A88" s="162"/>
      <c r="B88" s="163" t="s">
        <v>670</v>
      </c>
    </row>
  </sheetData>
  <sheetProtection password="CEB5" sheet="1" objects="1" scenarios="1" formatRows="0" sort="0" autoFilter="0"/>
  <autoFilter ref="A3:I75"/>
  <mergeCells count="2">
    <mergeCell ref="B2:D2"/>
    <mergeCell ref="B75:C75"/>
  </mergeCells>
  <pageMargins left="0.70866141732283472" right="0.70866141732283472" top="0.55118110236220474" bottom="0.55118110236220474" header="0.31496062992125984" footer="0.31496062992125984"/>
  <pageSetup scale="83" orientation="portrait" r:id="rId1"/>
  <headerFooter>
    <oddFooter>&amp;LFUENTES DE FINANCIAMIENTO DERIVADAS DEL PRESUPUESTO DE INGRESOS  - 2017&amp;R&amp;P/&amp;N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AM294"/>
  <sheetViews>
    <sheetView topLeftCell="A4" zoomScaleNormal="100" workbookViewId="0">
      <selection activeCell="B61" sqref="B61"/>
    </sheetView>
  </sheetViews>
  <sheetFormatPr baseColWidth="10" defaultRowHeight="12.75" x14ac:dyDescent="0.2"/>
  <cols>
    <col min="1" max="1" width="47.85546875" style="330" customWidth="1"/>
    <col min="2" max="2" width="21.5703125" style="338" customWidth="1"/>
    <col min="3" max="3" width="11.42578125" style="324"/>
    <col min="4" max="4" width="20.85546875" style="324" customWidth="1"/>
    <col min="5" max="6" width="11.42578125" style="324" customWidth="1"/>
    <col min="7" max="39" width="11.42578125" style="324"/>
    <col min="40" max="16384" width="11.42578125" style="330"/>
  </cols>
  <sheetData>
    <row r="1" spans="1:2" s="324" customFormat="1" x14ac:dyDescent="0.2">
      <c r="A1" s="322" t="s">
        <v>1252</v>
      </c>
      <c r="B1" s="323"/>
    </row>
    <row r="2" spans="1:2" x14ac:dyDescent="0.2">
      <c r="A2" s="325"/>
      <c r="B2" s="323"/>
    </row>
    <row r="3" spans="1:2" s="324" customFormat="1" ht="15" x14ac:dyDescent="0.2">
      <c r="A3" s="326" t="s">
        <v>1253</v>
      </c>
      <c r="B3" s="327" t="s">
        <v>1254</v>
      </c>
    </row>
    <row r="4" spans="1:2" s="324" customFormat="1" ht="15" x14ac:dyDescent="0.2">
      <c r="A4" s="328" t="s">
        <v>2</v>
      </c>
      <c r="B4" s="329">
        <f>+'Presupuesto de Ingresos  2018'!E9</f>
        <v>581593.63</v>
      </c>
    </row>
    <row r="5" spans="1:2" s="324" customFormat="1" ht="15" hidden="1" x14ac:dyDescent="0.2">
      <c r="A5" s="328" t="s">
        <v>3</v>
      </c>
      <c r="B5" s="329">
        <f>+'[1]Norma CONAC - Ley Ingresos 2018'!C6</f>
        <v>4</v>
      </c>
    </row>
    <row r="6" spans="1:2" s="324" customFormat="1" ht="15" hidden="1" x14ac:dyDescent="0.2">
      <c r="A6" s="328" t="s">
        <v>4</v>
      </c>
      <c r="B6" s="329">
        <f>+'[1]Norma CONAC - Ley Ingresos 2018'!C7</f>
        <v>4</v>
      </c>
    </row>
    <row r="7" spans="1:2" s="324" customFormat="1" ht="30" hidden="1" x14ac:dyDescent="0.2">
      <c r="A7" s="328" t="s">
        <v>5</v>
      </c>
      <c r="B7" s="329">
        <f>+'[1]Norma CONAC - Ley Ingresos 2018'!C8</f>
        <v>1</v>
      </c>
    </row>
    <row r="8" spans="1:2" s="324" customFormat="1" ht="15" hidden="1" x14ac:dyDescent="0.2">
      <c r="A8" s="328" t="s">
        <v>6</v>
      </c>
      <c r="B8" s="329">
        <f>+'[1]Norma CONAC - Ley Ingresos 2018'!C9</f>
        <v>0</v>
      </c>
    </row>
    <row r="9" spans="1:2" s="324" customFormat="1" ht="15" hidden="1" x14ac:dyDescent="0.2">
      <c r="A9" s="328" t="s">
        <v>7</v>
      </c>
      <c r="B9" s="329">
        <f>+'[1]Norma CONAC - Ley Ingresos 2018'!C10</f>
        <v>0</v>
      </c>
    </row>
    <row r="10" spans="1:2" s="324" customFormat="1" ht="15" hidden="1" x14ac:dyDescent="0.2">
      <c r="A10" s="328" t="s">
        <v>8</v>
      </c>
      <c r="B10" s="329">
        <f>+'[1]Norma CONAC - Ley Ingresos 2018'!C11</f>
        <v>0</v>
      </c>
    </row>
    <row r="11" spans="1:2" s="324" customFormat="1" ht="15" hidden="1" x14ac:dyDescent="0.2">
      <c r="A11" s="328" t="s">
        <v>9</v>
      </c>
      <c r="B11" s="329">
        <f>+'[1]Norma CONAC - Ley Ingresos 2018'!C12</f>
        <v>1</v>
      </c>
    </row>
    <row r="12" spans="1:2" s="324" customFormat="1" ht="15" hidden="1" x14ac:dyDescent="0.2">
      <c r="A12" s="328" t="s">
        <v>10</v>
      </c>
      <c r="B12" s="329">
        <f>+'[1]Norma CONAC - Ley Ingresos 2018'!C13</f>
        <v>0</v>
      </c>
    </row>
    <row r="13" spans="1:2" s="324" customFormat="1" ht="45" hidden="1" x14ac:dyDescent="0.2">
      <c r="A13" s="328" t="s">
        <v>11</v>
      </c>
      <c r="B13" s="329">
        <f>+'[1]Norma CONAC - Ley Ingresos 2018'!C14</f>
        <v>0</v>
      </c>
    </row>
    <row r="14" spans="1:2" s="324" customFormat="1" ht="15" hidden="1" x14ac:dyDescent="0.2">
      <c r="A14" s="328" t="s">
        <v>12</v>
      </c>
      <c r="B14" s="329">
        <f>+'[1]Norma CONAC - Ley Ingresos 2018'!C15</f>
        <v>0</v>
      </c>
    </row>
    <row r="15" spans="1:2" s="324" customFormat="1" ht="15" hidden="1" x14ac:dyDescent="0.2">
      <c r="A15" s="328" t="s">
        <v>13</v>
      </c>
      <c r="B15" s="329">
        <f>+'[1]Norma CONAC - Ley Ingresos 2018'!C16</f>
        <v>0</v>
      </c>
    </row>
    <row r="16" spans="1:2" s="324" customFormat="1" ht="15" hidden="1" x14ac:dyDescent="0.2">
      <c r="A16" s="328" t="s">
        <v>14</v>
      </c>
      <c r="B16" s="329">
        <f>+'[1]Norma CONAC - Ley Ingresos 2018'!C17</f>
        <v>0</v>
      </c>
    </row>
    <row r="17" spans="1:2" s="324" customFormat="1" ht="15" hidden="1" x14ac:dyDescent="0.2">
      <c r="A17" s="328" t="s">
        <v>15</v>
      </c>
      <c r="B17" s="329">
        <f>+'[1]Norma CONAC - Ley Ingresos 2018'!C18</f>
        <v>0</v>
      </c>
    </row>
    <row r="18" spans="1:2" s="324" customFormat="1" ht="15" hidden="1" x14ac:dyDescent="0.2">
      <c r="A18" s="328" t="s">
        <v>16</v>
      </c>
      <c r="B18" s="329">
        <f>+'[1]Norma CONAC - Ley Ingresos 2018'!C19</f>
        <v>0</v>
      </c>
    </row>
    <row r="19" spans="1:2" s="324" customFormat="1" ht="15" hidden="1" x14ac:dyDescent="0.2">
      <c r="A19" s="328" t="s">
        <v>9</v>
      </c>
      <c r="B19" s="329">
        <f>+'[1]Norma CONAC - Ley Ingresos 2018'!C20</f>
        <v>0</v>
      </c>
    </row>
    <row r="20" spans="1:2" s="324" customFormat="1" ht="15" x14ac:dyDescent="0.2">
      <c r="A20" s="328" t="s">
        <v>17</v>
      </c>
      <c r="B20" s="329">
        <f>+'Presupuesto de Ingresos  2018'!E32</f>
        <v>1</v>
      </c>
    </row>
    <row r="21" spans="1:2" s="324" customFormat="1" ht="15" hidden="1" x14ac:dyDescent="0.2">
      <c r="A21" s="328" t="s">
        <v>18</v>
      </c>
      <c r="B21" s="329">
        <f>+'[1]Norma CONAC - Ley Ingresos 2018'!C22</f>
        <v>0</v>
      </c>
    </row>
    <row r="22" spans="1:2" s="324" customFormat="1" ht="45" hidden="1" x14ac:dyDescent="0.2">
      <c r="A22" s="328" t="s">
        <v>19</v>
      </c>
      <c r="B22" s="329">
        <f>+'[1]Norma CONAC - Ley Ingresos 2018'!C23</f>
        <v>0</v>
      </c>
    </row>
    <row r="23" spans="1:2" s="324" customFormat="1" ht="15" x14ac:dyDescent="0.2">
      <c r="A23" s="328" t="s">
        <v>20</v>
      </c>
      <c r="B23" s="329">
        <f>+'Presupuesto de Ingresos  2018'!E35</f>
        <v>659689.54</v>
      </c>
    </row>
    <row r="24" spans="1:2" s="324" customFormat="1" ht="30" hidden="1" x14ac:dyDescent="0.2">
      <c r="A24" s="328" t="s">
        <v>21</v>
      </c>
      <c r="B24" s="329">
        <f>+'[1]Norma CONAC - Ley Ingresos 2018'!C25</f>
        <v>0</v>
      </c>
    </row>
    <row r="25" spans="1:2" s="324" customFormat="1" ht="15" hidden="1" x14ac:dyDescent="0.2">
      <c r="A25" s="328" t="s">
        <v>22</v>
      </c>
      <c r="B25" s="329">
        <f>+'[1]Norma CONAC - Ley Ingresos 2018'!C26</f>
        <v>0</v>
      </c>
    </row>
    <row r="26" spans="1:2" s="324" customFormat="1" ht="15" hidden="1" x14ac:dyDescent="0.2">
      <c r="A26" s="328" t="s">
        <v>23</v>
      </c>
      <c r="B26" s="329">
        <f>+'[1]Norma CONAC - Ley Ingresos 2018'!C27</f>
        <v>0</v>
      </c>
    </row>
    <row r="27" spans="1:2" s="324" customFormat="1" ht="15" hidden="1" x14ac:dyDescent="0.2">
      <c r="A27" s="328" t="s">
        <v>24</v>
      </c>
      <c r="B27" s="329">
        <f>+'[1]Norma CONAC - Ley Ingresos 2018'!C28</f>
        <v>0</v>
      </c>
    </row>
    <row r="28" spans="1:2" s="324" customFormat="1" ht="15" hidden="1" x14ac:dyDescent="0.2">
      <c r="A28" s="328" t="s">
        <v>9</v>
      </c>
      <c r="B28" s="329">
        <f>+'[1]Norma CONAC - Ley Ingresos 2018'!C29</f>
        <v>0</v>
      </c>
    </row>
    <row r="29" spans="1:2" s="324" customFormat="1" ht="45" hidden="1" x14ac:dyDescent="0.2">
      <c r="A29" s="328" t="s">
        <v>25</v>
      </c>
      <c r="B29" s="329">
        <f>+'[1]Norma CONAC - Ley Ingresos 2018'!C30</f>
        <v>0</v>
      </c>
    </row>
    <row r="30" spans="1:2" s="324" customFormat="1" ht="15" x14ac:dyDescent="0.2">
      <c r="A30" s="328" t="s">
        <v>26</v>
      </c>
      <c r="B30" s="329">
        <f>+'Presupuesto de Ingresos  2018'!E258</f>
        <v>9761</v>
      </c>
    </row>
    <row r="31" spans="1:2" s="324" customFormat="1" ht="15" hidden="1" x14ac:dyDescent="0.2">
      <c r="A31" s="328" t="s">
        <v>27</v>
      </c>
      <c r="B31" s="329">
        <f>+'[1]Norma CONAC - Ley Ingresos 2018'!C32</f>
        <v>0</v>
      </c>
    </row>
    <row r="32" spans="1:2" ht="15" hidden="1" x14ac:dyDescent="0.2">
      <c r="A32" s="328" t="s">
        <v>28</v>
      </c>
      <c r="B32" s="329">
        <f>+'[1]Norma CONAC - Ley Ingresos 2018'!C33</f>
        <v>0</v>
      </c>
    </row>
    <row r="33" spans="1:39" ht="45" hidden="1" x14ac:dyDescent="0.2">
      <c r="A33" s="328" t="s">
        <v>29</v>
      </c>
      <c r="B33" s="329">
        <f>+'[1]Norma CONAC - Ley Ingresos 2018'!C34</f>
        <v>0</v>
      </c>
    </row>
    <row r="34" spans="1:39" ht="15" x14ac:dyDescent="0.2">
      <c r="A34" s="328" t="s">
        <v>30</v>
      </c>
      <c r="B34" s="329">
        <f>+'Presupuesto de Ingresos  2018'!E295</f>
        <v>15604</v>
      </c>
    </row>
    <row r="35" spans="1:39" ht="15" hidden="1" x14ac:dyDescent="0.2">
      <c r="A35" s="328" t="s">
        <v>31</v>
      </c>
      <c r="B35" s="329">
        <f>+'[1]Norma CONAC - Ley Ingresos 2018'!C36</f>
        <v>0</v>
      </c>
    </row>
    <row r="36" spans="1:39" ht="15" hidden="1" x14ac:dyDescent="0.2">
      <c r="A36" s="328" t="s">
        <v>32</v>
      </c>
      <c r="B36" s="329">
        <f>+'[1]Norma CONAC - Ley Ingresos 2018'!C37</f>
        <v>0</v>
      </c>
    </row>
    <row r="37" spans="1:39" ht="45" hidden="1" x14ac:dyDescent="0.2">
      <c r="A37" s="328" t="s">
        <v>33</v>
      </c>
      <c r="B37" s="329">
        <f>+'[1]Norma CONAC - Ley Ingresos 2018'!C38</f>
        <v>0</v>
      </c>
    </row>
    <row r="38" spans="1:39" ht="15" x14ac:dyDescent="0.2">
      <c r="A38" s="328" t="s">
        <v>34</v>
      </c>
      <c r="B38" s="329">
        <f>+'Presupuesto de Ingresos  2018'!E335</f>
        <v>9838.74</v>
      </c>
    </row>
    <row r="39" spans="1:39" ht="30" hidden="1" x14ac:dyDescent="0.2">
      <c r="A39" s="328" t="s">
        <v>35</v>
      </c>
      <c r="B39" s="329">
        <f>+'[1]Norma CONAC - Ley Ingresos 2018'!C40</f>
        <v>0</v>
      </c>
    </row>
    <row r="40" spans="1:39" ht="30" hidden="1" x14ac:dyDescent="0.2">
      <c r="A40" s="328" t="s">
        <v>36</v>
      </c>
      <c r="B40" s="329">
        <f>+'[1]Norma CONAC - Ley Ingresos 2018'!C41</f>
        <v>0</v>
      </c>
    </row>
    <row r="41" spans="1:39" s="332" customFormat="1" ht="30" hidden="1" x14ac:dyDescent="0.2">
      <c r="A41" s="328" t="s">
        <v>37</v>
      </c>
      <c r="B41" s="329">
        <f>+'[1]Norma CONAC - Ley Ingresos 2018'!C42</f>
        <v>0</v>
      </c>
      <c r="C41" s="331"/>
      <c r="D41" s="331"/>
      <c r="E41" s="331"/>
      <c r="F41" s="331"/>
      <c r="G41" s="331"/>
      <c r="H41" s="331"/>
      <c r="I41" s="331"/>
      <c r="J41" s="331"/>
      <c r="K41" s="331"/>
      <c r="L41" s="331"/>
      <c r="M41" s="331"/>
      <c r="N41" s="331"/>
      <c r="O41" s="331"/>
      <c r="P41" s="331"/>
      <c r="Q41" s="331"/>
      <c r="R41" s="331"/>
      <c r="S41" s="331"/>
      <c r="T41" s="331"/>
      <c r="U41" s="331"/>
      <c r="V41" s="331"/>
      <c r="W41" s="331"/>
      <c r="X41" s="331"/>
      <c r="Y41" s="331"/>
      <c r="Z41" s="331"/>
      <c r="AA41" s="331"/>
      <c r="AB41" s="331"/>
      <c r="AC41" s="331"/>
      <c r="AD41" s="331"/>
      <c r="AE41" s="331"/>
      <c r="AF41" s="331"/>
      <c r="AG41" s="331"/>
      <c r="AH41" s="331"/>
      <c r="AI41" s="331"/>
      <c r="AJ41" s="331"/>
      <c r="AK41" s="331"/>
      <c r="AL41" s="331"/>
      <c r="AM41" s="331"/>
    </row>
    <row r="42" spans="1:39" ht="15" hidden="1" x14ac:dyDescent="0.2">
      <c r="A42" s="328" t="s">
        <v>38</v>
      </c>
      <c r="B42" s="329">
        <f>+'[1]Norma CONAC - Ley Ingresos 2018'!C43</f>
        <v>10</v>
      </c>
    </row>
    <row r="43" spans="1:39" ht="15" x14ac:dyDescent="0.2">
      <c r="A43" s="328" t="s">
        <v>39</v>
      </c>
      <c r="B43" s="329">
        <f>+'Presupuesto de Ingresos  2018'!E414</f>
        <v>7560345</v>
      </c>
    </row>
    <row r="44" spans="1:39" ht="15" x14ac:dyDescent="0.2">
      <c r="A44" s="328" t="s">
        <v>40</v>
      </c>
      <c r="B44" s="329">
        <f>+'Presupuesto de Ingresos  2018'!E427</f>
        <v>2951842</v>
      </c>
    </row>
    <row r="45" spans="1:39" ht="15" x14ac:dyDescent="0.2">
      <c r="A45" s="328" t="s">
        <v>41</v>
      </c>
      <c r="B45" s="329">
        <f>+'Presupuesto de Ingresos  2018'!E430</f>
        <v>44</v>
      </c>
    </row>
    <row r="46" spans="1:39" ht="15" x14ac:dyDescent="0.2">
      <c r="A46" s="328" t="s">
        <v>42</v>
      </c>
      <c r="B46" s="329">
        <f>+'Presupuesto de Ingresos  2018'!E480</f>
        <v>400002</v>
      </c>
    </row>
    <row r="47" spans="1:39" ht="15" hidden="1" x14ac:dyDescent="0.2">
      <c r="A47" s="328" t="s">
        <v>43</v>
      </c>
      <c r="B47" s="329">
        <f>+'[1]Norma CONAC - Ley Ingresos 2018'!C48</f>
        <v>0</v>
      </c>
    </row>
    <row r="48" spans="1:39" s="324" customFormat="1" ht="15" hidden="1" x14ac:dyDescent="0.2">
      <c r="A48" s="328" t="s">
        <v>44</v>
      </c>
      <c r="B48" s="329">
        <f>+'[1]Norma CONAC - Ley Ingresos 2018'!C49</f>
        <v>0</v>
      </c>
    </row>
    <row r="49" spans="1:5" s="324" customFormat="1" ht="15" hidden="1" x14ac:dyDescent="0.2">
      <c r="A49" s="328" t="s">
        <v>45</v>
      </c>
      <c r="B49" s="329">
        <f>+'[1]Norma CONAC - Ley Ingresos 2018'!C50</f>
        <v>0</v>
      </c>
    </row>
    <row r="50" spans="1:5" s="324" customFormat="1" ht="15" hidden="1" x14ac:dyDescent="0.2">
      <c r="A50" s="328" t="s">
        <v>46</v>
      </c>
      <c r="B50" s="329">
        <f>+'[1]Norma CONAC - Ley Ingresos 2018'!C51</f>
        <v>0</v>
      </c>
    </row>
    <row r="51" spans="1:5" s="324" customFormat="1" ht="15" hidden="1" x14ac:dyDescent="0.2">
      <c r="A51" s="328" t="s">
        <v>47</v>
      </c>
      <c r="B51" s="329">
        <f>+'[1]Norma CONAC - Ley Ingresos 2018'!C52</f>
        <v>0</v>
      </c>
    </row>
    <row r="52" spans="1:5" s="324" customFormat="1" ht="15" hidden="1" x14ac:dyDescent="0.2">
      <c r="A52" s="328" t="s">
        <v>48</v>
      </c>
      <c r="B52" s="329">
        <f>+'[1]Norma CONAC - Ley Ingresos 2018'!C53</f>
        <v>0</v>
      </c>
    </row>
    <row r="53" spans="1:5" s="324" customFormat="1" ht="15" x14ac:dyDescent="0.2">
      <c r="A53" s="328" t="s">
        <v>49</v>
      </c>
      <c r="B53" s="329">
        <f>+'Presupuesto de Ingresos  2018'!E499</f>
        <v>6</v>
      </c>
    </row>
    <row r="54" spans="1:5" s="324" customFormat="1" ht="15" hidden="1" x14ac:dyDescent="0.2">
      <c r="A54" s="328" t="s">
        <v>50</v>
      </c>
      <c r="B54" s="333">
        <f>+'[1]Norma CONAC - Ley Ingresos 2018'!C55</f>
        <v>0</v>
      </c>
    </row>
    <row r="55" spans="1:5" s="324" customFormat="1" ht="15" hidden="1" x14ac:dyDescent="0.2">
      <c r="A55" s="334" t="s">
        <v>51</v>
      </c>
      <c r="B55" s="335">
        <v>0</v>
      </c>
    </row>
    <row r="56" spans="1:5" s="324" customFormat="1" ht="17.25" x14ac:dyDescent="0.2">
      <c r="A56" s="336" t="s">
        <v>1</v>
      </c>
      <c r="B56" s="337">
        <f>+'Norma CONAC- Ley Ingresos 2018'!D4</f>
        <v>12188726.91</v>
      </c>
    </row>
    <row r="57" spans="1:5" s="324" customFormat="1" x14ac:dyDescent="0.2">
      <c r="A57" s="330"/>
      <c r="B57" s="338"/>
    </row>
    <row r="58" spans="1:5" s="324" customFormat="1" x14ac:dyDescent="0.2">
      <c r="A58" s="330"/>
      <c r="B58" s="338"/>
    </row>
    <row r="59" spans="1:5" s="324" customFormat="1" ht="15" x14ac:dyDescent="0.2">
      <c r="A59" s="339" t="s">
        <v>1255</v>
      </c>
      <c r="B59" s="340" t="s">
        <v>1254</v>
      </c>
    </row>
    <row r="60" spans="1:5" ht="18.75" customHeight="1" x14ac:dyDescent="0.2">
      <c r="A60" s="341" t="s">
        <v>1256</v>
      </c>
      <c r="B60" s="342">
        <v>0</v>
      </c>
      <c r="C60" s="343" t="s">
        <v>1257</v>
      </c>
    </row>
    <row r="61" spans="1:5" s="324" customFormat="1" ht="18.75" customHeight="1" x14ac:dyDescent="0.2">
      <c r="A61" s="341" t="s">
        <v>1258</v>
      </c>
      <c r="B61" s="342">
        <v>0</v>
      </c>
    </row>
    <row r="62" spans="1:5" s="324" customFormat="1" ht="17.25" x14ac:dyDescent="0.2">
      <c r="A62" s="344" t="s">
        <v>1</v>
      </c>
      <c r="B62" s="345">
        <f>SUM(B60:B61)</f>
        <v>0</v>
      </c>
      <c r="D62" s="346">
        <f>+B56+B62</f>
        <v>12188726.91</v>
      </c>
      <c r="E62" s="347" t="s">
        <v>1259</v>
      </c>
    </row>
    <row r="66" spans="1:39" s="338" customFormat="1" x14ac:dyDescent="0.2">
      <c r="A66" s="348"/>
      <c r="C66" s="324"/>
      <c r="D66" s="324"/>
      <c r="E66" s="324"/>
      <c r="F66" s="324"/>
      <c r="G66" s="324"/>
      <c r="H66" s="324"/>
      <c r="I66" s="324"/>
      <c r="J66" s="324"/>
      <c r="K66" s="324"/>
      <c r="L66" s="324"/>
      <c r="M66" s="324"/>
      <c r="N66" s="324"/>
      <c r="O66" s="324"/>
      <c r="P66" s="324"/>
      <c r="Q66" s="324"/>
      <c r="R66" s="324"/>
      <c r="S66" s="324"/>
      <c r="T66" s="324"/>
      <c r="U66" s="324"/>
      <c r="V66" s="324"/>
      <c r="W66" s="324"/>
      <c r="X66" s="324"/>
      <c r="Y66" s="324"/>
      <c r="Z66" s="324"/>
      <c r="AA66" s="324"/>
      <c r="AB66" s="324"/>
      <c r="AC66" s="324"/>
      <c r="AD66" s="324"/>
      <c r="AE66" s="324"/>
      <c r="AF66" s="324"/>
      <c r="AG66" s="324"/>
      <c r="AH66" s="324"/>
      <c r="AI66" s="324"/>
      <c r="AJ66" s="324"/>
      <c r="AK66" s="324"/>
      <c r="AL66" s="324"/>
      <c r="AM66" s="324"/>
    </row>
    <row r="236" spans="2:39" x14ac:dyDescent="0.2">
      <c r="E236" s="330"/>
    </row>
    <row r="237" spans="2:39" s="351" customFormat="1" x14ac:dyDescent="0.2">
      <c r="B237" s="349"/>
      <c r="C237" s="324"/>
      <c r="D237" s="350"/>
      <c r="E237" s="350"/>
      <c r="F237" s="350"/>
      <c r="G237" s="350"/>
      <c r="H237" s="350"/>
      <c r="I237" s="350"/>
      <c r="J237" s="350"/>
      <c r="K237" s="350"/>
      <c r="L237" s="350"/>
      <c r="M237" s="350"/>
      <c r="N237" s="350"/>
      <c r="O237" s="350"/>
      <c r="P237" s="350"/>
      <c r="Q237" s="350"/>
      <c r="R237" s="350"/>
      <c r="S237" s="350"/>
      <c r="T237" s="350"/>
      <c r="U237" s="350"/>
      <c r="V237" s="350"/>
      <c r="W237" s="350"/>
      <c r="X237" s="350"/>
      <c r="Y237" s="350"/>
      <c r="Z237" s="350"/>
      <c r="AA237" s="350"/>
      <c r="AB237" s="350"/>
      <c r="AC237" s="350"/>
      <c r="AD237" s="350"/>
      <c r="AE237" s="350"/>
      <c r="AF237" s="350"/>
      <c r="AG237" s="350"/>
      <c r="AH237" s="350"/>
      <c r="AI237" s="350"/>
      <c r="AJ237" s="350"/>
      <c r="AK237" s="350"/>
      <c r="AL237" s="350"/>
      <c r="AM237" s="350"/>
    </row>
    <row r="238" spans="2:39" s="351" customFormat="1" x14ac:dyDescent="0.2">
      <c r="B238" s="349"/>
      <c r="C238" s="324"/>
      <c r="D238" s="350"/>
      <c r="E238" s="350"/>
      <c r="F238" s="350"/>
      <c r="G238" s="350"/>
      <c r="H238" s="350"/>
      <c r="I238" s="350"/>
      <c r="J238" s="350"/>
      <c r="K238" s="350"/>
      <c r="L238" s="350"/>
      <c r="M238" s="350"/>
      <c r="N238" s="350"/>
      <c r="O238" s="350"/>
      <c r="P238" s="350"/>
      <c r="Q238" s="350"/>
      <c r="R238" s="350"/>
      <c r="S238" s="350"/>
      <c r="T238" s="350"/>
      <c r="U238" s="350"/>
      <c r="V238" s="350"/>
      <c r="W238" s="350"/>
      <c r="X238" s="350"/>
      <c r="Y238" s="350"/>
      <c r="Z238" s="350"/>
      <c r="AA238" s="350"/>
      <c r="AB238" s="350"/>
      <c r="AC238" s="350"/>
      <c r="AD238" s="350"/>
      <c r="AE238" s="350"/>
      <c r="AF238" s="350"/>
      <c r="AG238" s="350"/>
      <c r="AH238" s="350"/>
      <c r="AI238" s="350"/>
      <c r="AJ238" s="350"/>
      <c r="AK238" s="350"/>
      <c r="AL238" s="350"/>
      <c r="AM238" s="350"/>
    </row>
    <row r="239" spans="2:39" s="351" customFormat="1" x14ac:dyDescent="0.2">
      <c r="B239" s="349"/>
      <c r="C239" s="324"/>
      <c r="D239" s="350"/>
      <c r="E239" s="350"/>
      <c r="F239" s="350"/>
      <c r="G239" s="350"/>
      <c r="H239" s="350"/>
      <c r="I239" s="350"/>
      <c r="J239" s="350"/>
      <c r="K239" s="350"/>
      <c r="L239" s="350"/>
      <c r="M239" s="350"/>
      <c r="N239" s="350"/>
      <c r="O239" s="350"/>
      <c r="P239" s="350"/>
      <c r="Q239" s="350"/>
      <c r="R239" s="350"/>
      <c r="S239" s="350"/>
      <c r="T239" s="350"/>
      <c r="U239" s="350"/>
      <c r="V239" s="350"/>
      <c r="W239" s="350"/>
      <c r="X239" s="350"/>
      <c r="Y239" s="350"/>
      <c r="Z239" s="350"/>
      <c r="AA239" s="350"/>
      <c r="AB239" s="350"/>
      <c r="AC239" s="350"/>
      <c r="AD239" s="350"/>
      <c r="AE239" s="350"/>
      <c r="AF239" s="350"/>
      <c r="AG239" s="350"/>
      <c r="AH239" s="350"/>
      <c r="AI239" s="350"/>
      <c r="AJ239" s="350"/>
      <c r="AK239" s="350"/>
      <c r="AL239" s="350"/>
      <c r="AM239" s="350"/>
    </row>
    <row r="243" spans="1:5" x14ac:dyDescent="0.2">
      <c r="A243" s="332"/>
      <c r="B243" s="352"/>
      <c r="E243" s="330"/>
    </row>
    <row r="244" spans="1:5" x14ac:dyDescent="0.2">
      <c r="E244" s="324" t="s">
        <v>644</v>
      </c>
    </row>
    <row r="245" spans="1:5" x14ac:dyDescent="0.2">
      <c r="B245" s="353"/>
    </row>
    <row r="246" spans="1:5" x14ac:dyDescent="0.2">
      <c r="B246" s="353"/>
    </row>
    <row r="275" spans="1:5" s="324" customFormat="1" x14ac:dyDescent="0.2">
      <c r="A275" s="330"/>
      <c r="B275" s="354"/>
      <c r="C275" s="350"/>
    </row>
    <row r="276" spans="1:5" s="324" customFormat="1" x14ac:dyDescent="0.2">
      <c r="A276" s="330"/>
      <c r="B276" s="354"/>
      <c r="C276" s="350"/>
    </row>
    <row r="277" spans="1:5" s="324" customFormat="1" x14ac:dyDescent="0.2">
      <c r="A277" s="330"/>
      <c r="B277" s="354"/>
      <c r="C277" s="350"/>
    </row>
    <row r="282" spans="1:5" s="324" customFormat="1" x14ac:dyDescent="0.2">
      <c r="A282" s="330"/>
      <c r="B282" s="338"/>
      <c r="E282" s="324" t="s">
        <v>647</v>
      </c>
    </row>
    <row r="294" spans="1:3" s="324" customFormat="1" x14ac:dyDescent="0.2">
      <c r="A294" s="330"/>
      <c r="B294" s="338"/>
      <c r="C294" s="350"/>
    </row>
  </sheetData>
  <sheetProtection password="CEB5" sheet="1" objects="1" scenarios="1" insertRows="0" deleteRows="0"/>
  <pageMargins left="0.9055118110236221" right="0.39370078740157483" top="0.55118110236220474" bottom="0.35433070866141736" header="0.31496062992125984" footer="0.31496062992125984"/>
  <pageSetup scale="90" orientation="portrait" r:id="rId1"/>
  <headerFooter>
    <oddFooter>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7" tint="-0.249977111117893"/>
  </sheetPr>
  <dimension ref="A1:I215"/>
  <sheetViews>
    <sheetView topLeftCell="A92" zoomScale="90" zoomScaleNormal="90" workbookViewId="0">
      <selection activeCell="D4" sqref="D4"/>
    </sheetView>
  </sheetViews>
  <sheetFormatPr baseColWidth="10" defaultRowHeight="15" x14ac:dyDescent="0.25"/>
  <cols>
    <col min="1" max="1" width="3.7109375" style="356" customWidth="1"/>
    <col min="2" max="2" width="11.42578125" style="366" customWidth="1"/>
    <col min="3" max="3" width="68.42578125" style="396" customWidth="1"/>
    <col min="4" max="4" width="23" style="356" customWidth="1"/>
    <col min="5" max="5" width="18" style="368" customWidth="1"/>
    <col min="6" max="6" width="35.7109375" style="369" bestFit="1" customWidth="1"/>
    <col min="7" max="16384" width="11.42578125" style="359"/>
  </cols>
  <sheetData>
    <row r="1" spans="1:9" s="331" customFormat="1" ht="18.75" x14ac:dyDescent="0.3">
      <c r="A1" s="497" t="s">
        <v>1260</v>
      </c>
      <c r="B1" s="497"/>
      <c r="C1" s="497"/>
    </row>
    <row r="2" spans="1:9" s="331" customFormat="1" ht="19.5" thickBot="1" x14ac:dyDescent="0.35">
      <c r="A2" s="355"/>
      <c r="B2" s="355"/>
      <c r="C2" s="355"/>
    </row>
    <row r="3" spans="1:9" ht="45.75" customHeight="1" thickBot="1" x14ac:dyDescent="0.4">
      <c r="B3" s="498" t="s">
        <v>1261</v>
      </c>
      <c r="C3" s="499"/>
      <c r="D3" s="500"/>
      <c r="E3" s="357"/>
      <c r="F3" s="358"/>
    </row>
    <row r="4" spans="1:9" ht="27" customHeight="1" x14ac:dyDescent="0.35">
      <c r="A4" s="360"/>
      <c r="B4" s="501" t="s">
        <v>1262</v>
      </c>
      <c r="C4" s="502"/>
      <c r="D4" s="361">
        <f>SUM(D16:D17)</f>
        <v>1266644.17</v>
      </c>
      <c r="E4" s="362"/>
      <c r="F4" s="363"/>
    </row>
    <row r="5" spans="1:9" ht="27" customHeight="1" x14ac:dyDescent="0.35">
      <c r="A5" s="360"/>
      <c r="B5" s="501" t="s">
        <v>1263</v>
      </c>
      <c r="C5" s="502"/>
      <c r="D5" s="361">
        <f>SUM(D19:D24)</f>
        <v>6</v>
      </c>
      <c r="E5" s="362"/>
      <c r="F5" s="363"/>
    </row>
    <row r="6" spans="1:9" ht="27" customHeight="1" x14ac:dyDescent="0.35">
      <c r="A6" s="360"/>
      <c r="B6" s="501" t="s">
        <v>1264</v>
      </c>
      <c r="C6" s="502"/>
      <c r="D6" s="361">
        <f>SUM(D26:D28)</f>
        <v>9838.74</v>
      </c>
      <c r="E6" s="362"/>
      <c r="F6" s="363"/>
    </row>
    <row r="7" spans="1:9" ht="27" customHeight="1" x14ac:dyDescent="0.35">
      <c r="A7" s="360"/>
      <c r="B7" s="501" t="s">
        <v>1265</v>
      </c>
      <c r="C7" s="502"/>
      <c r="D7" s="361">
        <f>SUM(D30:D68)</f>
        <v>10912222</v>
      </c>
      <c r="E7" s="362"/>
      <c r="F7" s="363"/>
    </row>
    <row r="8" spans="1:9" ht="27" customHeight="1" x14ac:dyDescent="0.35">
      <c r="A8" s="360"/>
      <c r="B8" s="501" t="s">
        <v>1266</v>
      </c>
      <c r="C8" s="502"/>
      <c r="D8" s="361">
        <f>SUM(D70:D76)</f>
        <v>7</v>
      </c>
      <c r="E8" s="362"/>
      <c r="F8" s="363"/>
    </row>
    <row r="9" spans="1:9" ht="27" customHeight="1" x14ac:dyDescent="0.35">
      <c r="A9" s="360"/>
      <c r="B9" s="503" t="s">
        <v>1266</v>
      </c>
      <c r="C9" s="504"/>
      <c r="D9" s="361">
        <f>SUM(D78:D84)</f>
        <v>9</v>
      </c>
      <c r="E9" s="362"/>
      <c r="F9" s="363"/>
    </row>
    <row r="10" spans="1:9" ht="27.75" customHeight="1" x14ac:dyDescent="0.35">
      <c r="A10" s="360"/>
      <c r="B10" s="505" t="s">
        <v>669</v>
      </c>
      <c r="C10" s="506"/>
      <c r="D10" s="364">
        <f>SUM(D4:D9)</f>
        <v>12188726.91</v>
      </c>
      <c r="E10" s="362"/>
      <c r="F10" s="365">
        <f>+D10-D91</f>
        <v>0</v>
      </c>
    </row>
    <row r="11" spans="1:9" ht="22.5" thickBot="1" x14ac:dyDescent="0.3">
      <c r="C11" s="367"/>
    </row>
    <row r="12" spans="1:9" ht="45.75" customHeight="1" thickBot="1" x14ac:dyDescent="0.4">
      <c r="B12" s="498" t="s">
        <v>1267</v>
      </c>
      <c r="C12" s="499"/>
      <c r="D12" s="500"/>
      <c r="E12" s="357"/>
      <c r="F12" s="358"/>
    </row>
    <row r="13" spans="1:9" ht="21.75" customHeight="1" thickBot="1" x14ac:dyDescent="0.4">
      <c r="A13" s="360"/>
      <c r="B13" s="370" t="s">
        <v>665</v>
      </c>
      <c r="C13" s="371" t="s">
        <v>53</v>
      </c>
      <c r="D13" s="372" t="s">
        <v>450</v>
      </c>
      <c r="E13" s="362"/>
      <c r="F13" s="363"/>
    </row>
    <row r="14" spans="1:9" ht="12.75" hidden="1" customHeight="1" x14ac:dyDescent="0.35">
      <c r="A14" s="360"/>
      <c r="B14" s="373"/>
      <c r="C14" s="374"/>
      <c r="D14" s="375"/>
      <c r="E14" s="362"/>
      <c r="F14" s="363"/>
    </row>
    <row r="15" spans="1:9" ht="24.75" customHeight="1" thickBot="1" x14ac:dyDescent="0.4">
      <c r="A15" s="360"/>
      <c r="B15" s="494" t="s">
        <v>1262</v>
      </c>
      <c r="C15" s="495"/>
      <c r="D15" s="496"/>
      <c r="E15" s="362"/>
      <c r="F15" s="363"/>
    </row>
    <row r="16" spans="1:9" ht="25.5" customHeight="1" x14ac:dyDescent="0.35">
      <c r="A16" s="360"/>
      <c r="B16" s="376">
        <v>111</v>
      </c>
      <c r="C16" s="377" t="s">
        <v>686</v>
      </c>
      <c r="D16" s="378">
        <f>+'Presupuesto de Ingresos  2018'!J9+'Presupuesto de Ingresos  2018'!J32+'Presupuesto de Ingresos  2018'!J35+'Presupuesto de Ingresos  2018'!J258+'Presupuesto de Ingresos  2018'!J295</f>
        <v>1266644.17</v>
      </c>
      <c r="E16" s="362"/>
      <c r="F16" s="363" t="s">
        <v>997</v>
      </c>
      <c r="I16" s="379"/>
    </row>
    <row r="17" spans="1:6" ht="25.5" customHeight="1" thickBot="1" x14ac:dyDescent="0.4">
      <c r="A17" s="12" t="s">
        <v>947</v>
      </c>
      <c r="B17" s="380">
        <v>112</v>
      </c>
      <c r="C17" s="381" t="s">
        <v>984</v>
      </c>
      <c r="D17" s="378">
        <f>+'Presupuesto de Ingresos  2018'!J203</f>
        <v>0</v>
      </c>
      <c r="E17" s="382"/>
      <c r="F17" s="363" t="s">
        <v>997</v>
      </c>
    </row>
    <row r="18" spans="1:6" ht="24.75" customHeight="1" thickBot="1" x14ac:dyDescent="0.4">
      <c r="A18" s="360"/>
      <c r="B18" s="494" t="s">
        <v>1263</v>
      </c>
      <c r="C18" s="495"/>
      <c r="D18" s="496"/>
      <c r="E18" s="362"/>
      <c r="F18" s="363"/>
    </row>
    <row r="19" spans="1:6" ht="25.5" customHeight="1" x14ac:dyDescent="0.35">
      <c r="A19" s="360"/>
      <c r="B19" s="383">
        <v>211</v>
      </c>
      <c r="C19" s="377" t="s">
        <v>635</v>
      </c>
      <c r="D19" s="384">
        <f>+'Presupuesto de Ingresos  2018'!J502</f>
        <v>1</v>
      </c>
      <c r="E19" s="362"/>
      <c r="F19" s="363" t="s">
        <v>1062</v>
      </c>
    </row>
    <row r="20" spans="1:6" ht="25.5" customHeight="1" x14ac:dyDescent="0.35">
      <c r="A20" s="360"/>
      <c r="B20" s="383">
        <v>212</v>
      </c>
      <c r="C20" s="377" t="s">
        <v>662</v>
      </c>
      <c r="D20" s="384">
        <f>+'Presupuesto de Ingresos  2018'!J503</f>
        <v>1</v>
      </c>
      <c r="E20" s="362"/>
      <c r="F20" s="363" t="s">
        <v>1062</v>
      </c>
    </row>
    <row r="21" spans="1:6" ht="25.5" customHeight="1" x14ac:dyDescent="0.35">
      <c r="A21" s="12" t="s">
        <v>947</v>
      </c>
      <c r="B21" s="385">
        <v>213</v>
      </c>
      <c r="C21" s="381" t="s">
        <v>663</v>
      </c>
      <c r="D21" s="384">
        <f>+'Presupuesto de Ingresos  2018'!J504</f>
        <v>1</v>
      </c>
      <c r="E21" s="362"/>
      <c r="F21" s="363" t="s">
        <v>1062</v>
      </c>
    </row>
    <row r="22" spans="1:6" ht="25.5" customHeight="1" x14ac:dyDescent="0.35">
      <c r="A22" s="360"/>
      <c r="B22" s="385">
        <v>214</v>
      </c>
      <c r="C22" s="381" t="s">
        <v>641</v>
      </c>
      <c r="D22" s="384">
        <f>+'Presupuesto de Ingresos  2018'!J506</f>
        <v>1</v>
      </c>
      <c r="E22" s="362"/>
      <c r="F22" s="363" t="s">
        <v>1062</v>
      </c>
    </row>
    <row r="23" spans="1:6" ht="25.5" customHeight="1" x14ac:dyDescent="0.35">
      <c r="A23" s="360"/>
      <c r="B23" s="385">
        <v>215</v>
      </c>
      <c r="C23" s="381" t="s">
        <v>643</v>
      </c>
      <c r="D23" s="384">
        <f>+'Presupuesto de Ingresos  2018'!J507</f>
        <v>1</v>
      </c>
      <c r="E23" s="362"/>
      <c r="F23" s="363" t="s">
        <v>1062</v>
      </c>
    </row>
    <row r="24" spans="1:6" ht="25.5" customHeight="1" thickBot="1" x14ac:dyDescent="0.4">
      <c r="A24" s="360"/>
      <c r="B24" s="385">
        <f>+'[1]Presupuesto de Ingresos  2018'!H509</f>
        <v>221</v>
      </c>
      <c r="C24" s="381" t="str">
        <f>+'[1]Presupuesto de Ingresos  2018'!I509</f>
        <v>SEFIN</v>
      </c>
      <c r="D24" s="384">
        <f>+'Presupuesto de Ingresos  2018'!J509</f>
        <v>1</v>
      </c>
      <c r="E24" s="362"/>
      <c r="F24" s="363" t="s">
        <v>1062</v>
      </c>
    </row>
    <row r="25" spans="1:6" ht="24.75" customHeight="1" thickBot="1" x14ac:dyDescent="0.4">
      <c r="A25" s="360"/>
      <c r="B25" s="494" t="s">
        <v>1264</v>
      </c>
      <c r="C25" s="495"/>
      <c r="D25" s="496"/>
      <c r="E25" s="362"/>
      <c r="F25" s="363"/>
    </row>
    <row r="26" spans="1:6" ht="25.5" customHeight="1" x14ac:dyDescent="0.35">
      <c r="A26" s="360"/>
      <c r="B26" s="380">
        <v>411</v>
      </c>
      <c r="C26" s="381" t="s">
        <v>983</v>
      </c>
      <c r="D26" s="384">
        <f>+'Presupuesto de Ingresos  2018'!J337</f>
        <v>12</v>
      </c>
      <c r="E26" s="362"/>
      <c r="F26" s="363" t="s">
        <v>997</v>
      </c>
    </row>
    <row r="27" spans="1:6" ht="25.5" customHeight="1" x14ac:dyDescent="0.35">
      <c r="A27" s="360"/>
      <c r="B27" s="380">
        <v>412</v>
      </c>
      <c r="C27" s="381" t="s">
        <v>972</v>
      </c>
      <c r="D27" s="384">
        <f>+'Presupuesto de Ingresos  2018'!J338</f>
        <v>9826.74</v>
      </c>
      <c r="E27" s="362"/>
      <c r="F27" s="363" t="s">
        <v>997</v>
      </c>
    </row>
    <row r="28" spans="1:6" ht="25.5" customHeight="1" thickBot="1" x14ac:dyDescent="0.4">
      <c r="A28" s="360"/>
      <c r="B28" s="380">
        <v>421</v>
      </c>
      <c r="C28" s="381" t="s">
        <v>668</v>
      </c>
      <c r="D28" s="384">
        <f>+'Presupuesto de Ingresos  2018'!J371</f>
        <v>0</v>
      </c>
      <c r="E28" s="382"/>
      <c r="F28" s="363" t="s">
        <v>997</v>
      </c>
    </row>
    <row r="29" spans="1:6" ht="24.75" customHeight="1" thickBot="1" x14ac:dyDescent="0.4">
      <c r="A29" s="360"/>
      <c r="B29" s="494" t="s">
        <v>1265</v>
      </c>
      <c r="C29" s="495"/>
      <c r="D29" s="496"/>
      <c r="E29" s="362"/>
      <c r="F29" s="363"/>
    </row>
    <row r="30" spans="1:6" ht="25.5" customHeight="1" x14ac:dyDescent="0.35">
      <c r="A30" s="360"/>
      <c r="B30" s="380">
        <v>511</v>
      </c>
      <c r="C30" s="381" t="s">
        <v>1099</v>
      </c>
      <c r="D30" s="455">
        <f>+'Presupuesto de Ingresos  2018'!J428</f>
        <v>2086678</v>
      </c>
      <c r="E30" s="362"/>
      <c r="F30" s="363" t="s">
        <v>998</v>
      </c>
    </row>
    <row r="31" spans="1:6" ht="25.5" customHeight="1" x14ac:dyDescent="0.35">
      <c r="A31" s="360"/>
      <c r="B31" s="380">
        <v>512</v>
      </c>
      <c r="C31" s="381" t="s">
        <v>1100</v>
      </c>
      <c r="D31" s="455">
        <f>+'Presupuesto de Ingresos  2018'!J429</f>
        <v>865164</v>
      </c>
      <c r="E31" s="362"/>
      <c r="F31" s="363" t="s">
        <v>998</v>
      </c>
    </row>
    <row r="32" spans="1:6" ht="25.5" customHeight="1" x14ac:dyDescent="0.35">
      <c r="A32" s="360"/>
      <c r="B32" s="380">
        <v>521</v>
      </c>
      <c r="C32" s="381" t="s">
        <v>1097</v>
      </c>
      <c r="D32" s="455">
        <f>+'Presupuesto de Ingresos  2018'!J497</f>
        <v>0</v>
      </c>
      <c r="E32" s="362"/>
      <c r="F32" s="363" t="s">
        <v>998</v>
      </c>
    </row>
    <row r="33" spans="1:6" ht="25.5" customHeight="1" x14ac:dyDescent="0.35">
      <c r="A33" s="360"/>
      <c r="B33" s="380">
        <v>522</v>
      </c>
      <c r="C33" s="381" t="s">
        <v>980</v>
      </c>
      <c r="D33" s="455">
        <f>+'Presupuesto de Ingresos  2018'!J436</f>
        <v>1</v>
      </c>
      <c r="E33" s="362"/>
      <c r="F33" s="363" t="s">
        <v>998</v>
      </c>
    </row>
    <row r="34" spans="1:6" ht="25.5" customHeight="1" x14ac:dyDescent="0.35">
      <c r="A34" s="360"/>
      <c r="B34" s="380">
        <v>531</v>
      </c>
      <c r="C34" s="381" t="s">
        <v>957</v>
      </c>
      <c r="D34" s="455">
        <f>+'Presupuesto de Ingresos  2018'!J437</f>
        <v>1</v>
      </c>
      <c r="E34" s="362"/>
      <c r="F34" s="363" t="s">
        <v>998</v>
      </c>
    </row>
    <row r="35" spans="1:6" ht="25.5" customHeight="1" x14ac:dyDescent="0.35">
      <c r="A35" s="360"/>
      <c r="B35" s="380">
        <v>532</v>
      </c>
      <c r="C35" s="381" t="s">
        <v>418</v>
      </c>
      <c r="D35" s="455">
        <f>+'Presupuesto de Ingresos  2018'!J438</f>
        <v>1</v>
      </c>
      <c r="E35" s="362"/>
      <c r="F35" s="363" t="s">
        <v>998</v>
      </c>
    </row>
    <row r="36" spans="1:6" ht="25.5" customHeight="1" x14ac:dyDescent="0.35">
      <c r="A36" s="360"/>
      <c r="B36" s="380">
        <v>533</v>
      </c>
      <c r="C36" s="381" t="s">
        <v>614</v>
      </c>
      <c r="D36" s="455">
        <f>+'Presupuesto de Ingresos  2018'!J439</f>
        <v>1</v>
      </c>
      <c r="E36" s="362"/>
      <c r="F36" s="363" t="s">
        <v>998</v>
      </c>
    </row>
    <row r="37" spans="1:6" ht="25.5" customHeight="1" x14ac:dyDescent="0.35">
      <c r="A37" s="360"/>
      <c r="B37" s="380">
        <v>534</v>
      </c>
      <c r="C37" s="381" t="s">
        <v>414</v>
      </c>
      <c r="D37" s="455">
        <f>+'Presupuesto de Ingresos  2018'!J440</f>
        <v>1</v>
      </c>
      <c r="E37" s="362"/>
      <c r="F37" s="363" t="s">
        <v>998</v>
      </c>
    </row>
    <row r="38" spans="1:6" ht="25.5" customHeight="1" x14ac:dyDescent="0.35">
      <c r="A38" s="360"/>
      <c r="B38" s="380">
        <v>535</v>
      </c>
      <c r="C38" s="381" t="s">
        <v>615</v>
      </c>
      <c r="D38" s="455">
        <f>+'Presupuesto de Ingresos  2018'!J441</f>
        <v>1</v>
      </c>
      <c r="E38" s="362"/>
      <c r="F38" s="363" t="s">
        <v>998</v>
      </c>
    </row>
    <row r="39" spans="1:6" ht="25.5" customHeight="1" x14ac:dyDescent="0.35">
      <c r="A39" s="360"/>
      <c r="B39" s="380">
        <v>536</v>
      </c>
      <c r="C39" s="381" t="s">
        <v>616</v>
      </c>
      <c r="D39" s="455">
        <f>+'Presupuesto de Ingresos  2018'!J442</f>
        <v>1</v>
      </c>
      <c r="E39" s="362"/>
      <c r="F39" s="363" t="s">
        <v>998</v>
      </c>
    </row>
    <row r="40" spans="1:6" ht="25.5" customHeight="1" x14ac:dyDescent="0.35">
      <c r="A40" s="360"/>
      <c r="B40" s="380">
        <v>537</v>
      </c>
      <c r="C40" s="381" t="s">
        <v>958</v>
      </c>
      <c r="D40" s="455">
        <f>+'Presupuesto de Ingresos  2018'!J443</f>
        <v>1</v>
      </c>
      <c r="E40" s="362"/>
      <c r="F40" s="363" t="s">
        <v>998</v>
      </c>
    </row>
    <row r="41" spans="1:6" ht="25.5" customHeight="1" x14ac:dyDescent="0.35">
      <c r="A41" s="360"/>
      <c r="B41" s="380">
        <v>538</v>
      </c>
      <c r="C41" s="381" t="s">
        <v>1110</v>
      </c>
      <c r="D41" s="455">
        <f>+'Presupuesto de Ingresos  2018'!J444</f>
        <v>1</v>
      </c>
      <c r="E41" s="362"/>
      <c r="F41" s="363" t="s">
        <v>998</v>
      </c>
    </row>
    <row r="42" spans="1:6" ht="25.5" customHeight="1" x14ac:dyDescent="0.35">
      <c r="A42" s="360"/>
      <c r="B42" s="380">
        <v>539</v>
      </c>
      <c r="C42" s="381" t="s">
        <v>1344</v>
      </c>
      <c r="D42" s="455">
        <f>+'Presupuesto de Ingresos  2018'!J445</f>
        <v>1</v>
      </c>
      <c r="E42" s="362"/>
      <c r="F42" s="363" t="s">
        <v>998</v>
      </c>
    </row>
    <row r="43" spans="1:6" ht="25.5" customHeight="1" x14ac:dyDescent="0.35">
      <c r="A43" s="360"/>
      <c r="B43" s="380">
        <v>541</v>
      </c>
      <c r="C43" s="381" t="s">
        <v>959</v>
      </c>
      <c r="D43" s="455">
        <f>+'Presupuesto de Ingresos  2018'!J446</f>
        <v>1</v>
      </c>
      <c r="E43" s="362"/>
      <c r="F43" s="363" t="s">
        <v>998</v>
      </c>
    </row>
    <row r="44" spans="1:6" ht="25.5" customHeight="1" x14ac:dyDescent="0.35">
      <c r="A44" s="360"/>
      <c r="B44" s="380">
        <v>542</v>
      </c>
      <c r="C44" s="381" t="s">
        <v>960</v>
      </c>
      <c r="D44" s="455">
        <f>+'Presupuesto de Ingresos  2018'!J447</f>
        <v>1</v>
      </c>
      <c r="E44" s="362"/>
      <c r="F44" s="363" t="s">
        <v>998</v>
      </c>
    </row>
    <row r="45" spans="1:6" ht="25.5" customHeight="1" x14ac:dyDescent="0.35">
      <c r="A45" s="360"/>
      <c r="B45" s="380">
        <v>543</v>
      </c>
      <c r="C45" s="381" t="s">
        <v>961</v>
      </c>
      <c r="D45" s="455">
        <f>+'Presupuesto de Ingresos  2018'!J448</f>
        <v>1</v>
      </c>
      <c r="E45" s="362"/>
      <c r="F45" s="363" t="s">
        <v>998</v>
      </c>
    </row>
    <row r="46" spans="1:6" ht="25.5" customHeight="1" x14ac:dyDescent="0.35">
      <c r="A46" s="360"/>
      <c r="B46" s="380">
        <v>544</v>
      </c>
      <c r="C46" s="381" t="s">
        <v>981</v>
      </c>
      <c r="D46" s="455">
        <f>+'Presupuesto de Ingresos  2018'!J449</f>
        <v>1</v>
      </c>
      <c r="E46" s="362"/>
      <c r="F46" s="363" t="s">
        <v>998</v>
      </c>
    </row>
    <row r="47" spans="1:6" ht="25.5" customHeight="1" x14ac:dyDescent="0.35">
      <c r="A47" s="360"/>
      <c r="B47" s="380">
        <v>551</v>
      </c>
      <c r="C47" s="381" t="s">
        <v>962</v>
      </c>
      <c r="D47" s="455">
        <f>+'Presupuesto de Ingresos  2018'!J450</f>
        <v>1</v>
      </c>
      <c r="E47" s="362"/>
      <c r="F47" s="363" t="s">
        <v>998</v>
      </c>
    </row>
    <row r="48" spans="1:6" ht="25.5" customHeight="1" x14ac:dyDescent="0.35">
      <c r="A48" s="360"/>
      <c r="B48" s="380">
        <v>552</v>
      </c>
      <c r="C48" s="381" t="s">
        <v>985</v>
      </c>
      <c r="D48" s="455">
        <f>+'Presupuesto de Ingresos  2018'!J451</f>
        <v>1</v>
      </c>
      <c r="E48" s="362"/>
      <c r="F48" s="363" t="s">
        <v>998</v>
      </c>
    </row>
    <row r="49" spans="1:6" ht="25.5" customHeight="1" x14ac:dyDescent="0.35">
      <c r="A49" s="12" t="s">
        <v>947</v>
      </c>
      <c r="B49" s="380">
        <v>553</v>
      </c>
      <c r="C49" s="381" t="s">
        <v>963</v>
      </c>
      <c r="D49" s="455">
        <f>+'Presupuesto de Ingresos  2018'!J452</f>
        <v>1</v>
      </c>
      <c r="E49" s="362"/>
      <c r="F49" s="363" t="s">
        <v>998</v>
      </c>
    </row>
    <row r="50" spans="1:6" ht="25.5" customHeight="1" x14ac:dyDescent="0.35">
      <c r="A50" s="12" t="s">
        <v>947</v>
      </c>
      <c r="B50" s="380">
        <v>554</v>
      </c>
      <c r="C50" s="381" t="s">
        <v>964</v>
      </c>
      <c r="D50" s="455">
        <f>+'Presupuesto de Ingresos  2018'!J453</f>
        <v>1</v>
      </c>
      <c r="E50" s="362"/>
      <c r="F50" s="363" t="s">
        <v>998</v>
      </c>
    </row>
    <row r="51" spans="1:6" ht="25.5" customHeight="1" x14ac:dyDescent="0.35">
      <c r="A51" s="12" t="s">
        <v>947</v>
      </c>
      <c r="B51" s="380">
        <v>555</v>
      </c>
      <c r="C51" s="381" t="s">
        <v>965</v>
      </c>
      <c r="D51" s="455">
        <f>+'Presupuesto de Ingresos  2018'!J454</f>
        <v>1</v>
      </c>
      <c r="E51" s="362"/>
      <c r="F51" s="363" t="s">
        <v>998</v>
      </c>
    </row>
    <row r="52" spans="1:6" ht="25.5" customHeight="1" x14ac:dyDescent="0.35">
      <c r="A52" s="360"/>
      <c r="B52" s="380">
        <v>556</v>
      </c>
      <c r="C52" s="381" t="s">
        <v>966</v>
      </c>
      <c r="D52" s="455">
        <f>+'Presupuesto de Ingresos  2018'!J455</f>
        <v>1</v>
      </c>
      <c r="E52" s="362"/>
      <c r="F52" s="363" t="s">
        <v>998</v>
      </c>
    </row>
    <row r="53" spans="1:6" ht="25.5" customHeight="1" x14ac:dyDescent="0.35">
      <c r="A53" s="360"/>
      <c r="B53" s="380">
        <v>557</v>
      </c>
      <c r="C53" s="381" t="s">
        <v>967</v>
      </c>
      <c r="D53" s="455">
        <f>+'Presupuesto de Ingresos  2018'!J456</f>
        <v>1</v>
      </c>
      <c r="E53" s="362"/>
      <c r="F53" s="363" t="s">
        <v>998</v>
      </c>
    </row>
    <row r="54" spans="1:6" ht="25.5" customHeight="1" x14ac:dyDescent="0.35">
      <c r="A54" s="360"/>
      <c r="B54" s="380">
        <v>558</v>
      </c>
      <c r="C54" s="381" t="s">
        <v>1111</v>
      </c>
      <c r="D54" s="455">
        <f>+'Presupuesto de Ingresos  2018'!J457</f>
        <v>1</v>
      </c>
      <c r="E54" s="362"/>
      <c r="F54" s="363" t="s">
        <v>998</v>
      </c>
    </row>
    <row r="55" spans="1:6" ht="25.5" customHeight="1" x14ac:dyDescent="0.35">
      <c r="A55" s="360"/>
      <c r="B55" s="380">
        <v>559</v>
      </c>
      <c r="C55" s="381" t="s">
        <v>1112</v>
      </c>
      <c r="D55" s="455">
        <f>+'Presupuesto de Ingresos  2018'!J458</f>
        <v>1</v>
      </c>
      <c r="E55" s="362"/>
      <c r="F55" s="363" t="s">
        <v>998</v>
      </c>
    </row>
    <row r="56" spans="1:6" ht="25.5" customHeight="1" x14ac:dyDescent="0.35">
      <c r="A56" s="360"/>
      <c r="B56" s="380" t="s">
        <v>1116</v>
      </c>
      <c r="C56" s="381" t="s">
        <v>1113</v>
      </c>
      <c r="D56" s="455">
        <f>+'Presupuesto de Ingresos  2018'!J459</f>
        <v>1</v>
      </c>
      <c r="E56" s="362"/>
      <c r="F56" s="363" t="s">
        <v>998</v>
      </c>
    </row>
    <row r="57" spans="1:6" ht="25.5" customHeight="1" x14ac:dyDescent="0.35">
      <c r="A57" s="360"/>
      <c r="B57" s="380" t="s">
        <v>1117</v>
      </c>
      <c r="C57" s="381" t="s">
        <v>1114</v>
      </c>
      <c r="D57" s="455">
        <f>+'Presupuesto de Ingresos  2018'!J460</f>
        <v>1</v>
      </c>
      <c r="E57" s="362"/>
      <c r="F57" s="363" t="s">
        <v>998</v>
      </c>
    </row>
    <row r="58" spans="1:6" ht="25.5" customHeight="1" x14ac:dyDescent="0.35">
      <c r="A58" s="360"/>
      <c r="B58" s="380" t="s">
        <v>1092</v>
      </c>
      <c r="C58" s="381" t="s">
        <v>1115</v>
      </c>
      <c r="D58" s="455">
        <f>+'Presupuesto de Ingresos  2018'!J461</f>
        <v>1</v>
      </c>
      <c r="E58" s="362"/>
      <c r="F58" s="363" t="s">
        <v>998</v>
      </c>
    </row>
    <row r="59" spans="1:6" ht="25.5" customHeight="1" x14ac:dyDescent="0.35">
      <c r="A59" s="360"/>
      <c r="B59" s="380" t="s">
        <v>1094</v>
      </c>
      <c r="C59" s="381" t="s">
        <v>1119</v>
      </c>
      <c r="D59" s="455">
        <f>+'Presupuesto de Ingresos  2018'!J462</f>
        <v>1</v>
      </c>
      <c r="E59" s="362"/>
      <c r="F59" s="363" t="s">
        <v>998</v>
      </c>
    </row>
    <row r="60" spans="1:6" ht="25.5" customHeight="1" x14ac:dyDescent="0.35">
      <c r="A60" s="360"/>
      <c r="B60" s="380" t="s">
        <v>1095</v>
      </c>
      <c r="C60" s="381" t="s">
        <v>1093</v>
      </c>
      <c r="D60" s="455">
        <f>+'Presupuesto de Ingresos  2018'!J463</f>
        <v>1</v>
      </c>
      <c r="E60" s="362"/>
      <c r="F60" s="363" t="s">
        <v>998</v>
      </c>
    </row>
    <row r="61" spans="1:6" ht="25.5" customHeight="1" x14ac:dyDescent="0.35">
      <c r="A61" s="360"/>
      <c r="B61" s="380" t="s">
        <v>1118</v>
      </c>
      <c r="C61" s="381" t="s">
        <v>1268</v>
      </c>
      <c r="D61" s="455">
        <f>+'Presupuesto de Ingresos  2018'!J464</f>
        <v>1</v>
      </c>
      <c r="E61" s="362"/>
      <c r="F61" s="363" t="s">
        <v>998</v>
      </c>
    </row>
    <row r="62" spans="1:6" ht="25.5" hidden="1" customHeight="1" x14ac:dyDescent="0.35">
      <c r="A62" s="360"/>
      <c r="B62" s="380">
        <v>561</v>
      </c>
      <c r="C62" s="381" t="s">
        <v>1098</v>
      </c>
      <c r="D62" s="384">
        <f>+'Presupuesto de Ingresos  2018'!J414+'Presupuesto de Ingresos  2018'!J490</f>
        <v>7960345</v>
      </c>
      <c r="E62" s="362"/>
      <c r="F62" s="363" t="s">
        <v>997</v>
      </c>
    </row>
    <row r="63" spans="1:6" ht="25.5" customHeight="1" x14ac:dyDescent="0.35">
      <c r="A63" s="360"/>
      <c r="B63" s="380">
        <v>571</v>
      </c>
      <c r="C63" s="381" t="s">
        <v>968</v>
      </c>
      <c r="D63" s="455">
        <f>+'Presupuesto de Ingresos  2018'!J465</f>
        <v>1</v>
      </c>
      <c r="E63" s="382"/>
      <c r="F63" s="363" t="s">
        <v>998</v>
      </c>
    </row>
    <row r="64" spans="1:6" ht="25.5" customHeight="1" x14ac:dyDescent="0.35">
      <c r="A64" s="360"/>
      <c r="B64" s="380">
        <v>572</v>
      </c>
      <c r="C64" s="381" t="s">
        <v>969</v>
      </c>
      <c r="D64" s="455">
        <f>+'Presupuesto de Ingresos  2018'!J466</f>
        <v>1</v>
      </c>
      <c r="E64" s="382"/>
      <c r="F64" s="363" t="s">
        <v>998</v>
      </c>
    </row>
    <row r="65" spans="1:6" ht="25.5" customHeight="1" x14ac:dyDescent="0.35">
      <c r="A65" s="360"/>
      <c r="B65" s="380">
        <v>573</v>
      </c>
      <c r="C65" s="381" t="s">
        <v>982</v>
      </c>
      <c r="D65" s="455">
        <f>+'Presupuesto de Ingresos  2018'!J467</f>
        <v>1</v>
      </c>
      <c r="E65" s="382"/>
      <c r="F65" s="363" t="s">
        <v>998</v>
      </c>
    </row>
    <row r="66" spans="1:6" ht="25.5" customHeight="1" x14ac:dyDescent="0.35">
      <c r="A66" s="360"/>
      <c r="B66" s="380">
        <v>574</v>
      </c>
      <c r="C66" s="381" t="s">
        <v>618</v>
      </c>
      <c r="D66" s="455">
        <f>+'Presupuesto de Ingresos  2018'!J468</f>
        <v>1</v>
      </c>
      <c r="E66" s="362"/>
      <c r="F66" s="363" t="s">
        <v>998</v>
      </c>
    </row>
    <row r="67" spans="1:6" ht="25.5" customHeight="1" x14ac:dyDescent="0.35">
      <c r="A67" s="360"/>
      <c r="B67" s="380">
        <v>575</v>
      </c>
      <c r="C67" s="381" t="s">
        <v>832</v>
      </c>
      <c r="D67" s="455">
        <f>+'Presupuesto de Ingresos  2018'!J469</f>
        <v>1</v>
      </c>
      <c r="E67" s="362"/>
      <c r="F67" s="363" t="s">
        <v>998</v>
      </c>
    </row>
    <row r="68" spans="1:6" ht="25.5" customHeight="1" x14ac:dyDescent="0.35">
      <c r="A68" s="360"/>
      <c r="B68" s="380">
        <v>576</v>
      </c>
      <c r="C68" s="381" t="s">
        <v>689</v>
      </c>
      <c r="D68" s="455">
        <f>+'Presupuesto de Ingresos  2018'!J470</f>
        <v>1</v>
      </c>
      <c r="E68" s="362"/>
      <c r="F68" s="363" t="s">
        <v>998</v>
      </c>
    </row>
    <row r="69" spans="1:6" ht="24.75" hidden="1" customHeight="1" thickBot="1" x14ac:dyDescent="0.4">
      <c r="A69" s="360"/>
      <c r="B69" s="494" t="s">
        <v>1266</v>
      </c>
      <c r="C69" s="495"/>
      <c r="D69" s="496"/>
      <c r="E69" s="362"/>
      <c r="F69" s="363"/>
    </row>
    <row r="70" spans="1:6" ht="25.5" customHeight="1" x14ac:dyDescent="0.35">
      <c r="A70" s="360"/>
      <c r="B70" s="385">
        <v>621</v>
      </c>
      <c r="C70" s="381" t="s">
        <v>970</v>
      </c>
      <c r="D70" s="455">
        <f>+'Presupuesto de Ingresos  2018'!J471</f>
        <v>1</v>
      </c>
      <c r="E70" s="362"/>
      <c r="F70" s="363" t="s">
        <v>998</v>
      </c>
    </row>
    <row r="71" spans="1:6" ht="25.5" customHeight="1" x14ac:dyDescent="0.35">
      <c r="A71" s="360"/>
      <c r="B71" s="385">
        <v>622</v>
      </c>
      <c r="C71" s="381" t="s">
        <v>625</v>
      </c>
      <c r="D71" s="455">
        <f>+'Presupuesto de Ingresos  2018'!J472</f>
        <v>1</v>
      </c>
      <c r="E71" s="362"/>
      <c r="F71" s="363" t="s">
        <v>998</v>
      </c>
    </row>
    <row r="72" spans="1:6" ht="25.5" customHeight="1" x14ac:dyDescent="0.35">
      <c r="A72" s="360"/>
      <c r="B72" s="385">
        <v>623</v>
      </c>
      <c r="C72" s="381" t="s">
        <v>729</v>
      </c>
      <c r="D72" s="455">
        <f>+'Presupuesto de Ingresos  2018'!J473</f>
        <v>1</v>
      </c>
      <c r="E72" s="362"/>
      <c r="F72" s="363" t="s">
        <v>998</v>
      </c>
    </row>
    <row r="73" spans="1:6" ht="25.5" customHeight="1" x14ac:dyDescent="0.35">
      <c r="A73" s="360"/>
      <c r="B73" s="385">
        <v>624</v>
      </c>
      <c r="C73" s="381" t="s">
        <v>730</v>
      </c>
      <c r="D73" s="455">
        <f>+'Presupuesto de Ingresos  2018'!J474</f>
        <v>1</v>
      </c>
      <c r="E73" s="362"/>
      <c r="F73" s="363" t="s">
        <v>998</v>
      </c>
    </row>
    <row r="74" spans="1:6" ht="25.5" customHeight="1" x14ac:dyDescent="0.35">
      <c r="A74" s="12" t="s">
        <v>947</v>
      </c>
      <c r="B74" s="385">
        <v>625</v>
      </c>
      <c r="C74" s="381" t="s">
        <v>971</v>
      </c>
      <c r="D74" s="455">
        <f>+'Presupuesto de Ingresos  2018'!J475</f>
        <v>1</v>
      </c>
      <c r="E74" s="362"/>
      <c r="F74" s="363" t="s">
        <v>998</v>
      </c>
    </row>
    <row r="75" spans="1:6" ht="25.5" customHeight="1" x14ac:dyDescent="0.35">
      <c r="A75" s="12" t="s">
        <v>947</v>
      </c>
      <c r="B75" s="385">
        <v>626</v>
      </c>
      <c r="C75" s="381" t="s">
        <v>719</v>
      </c>
      <c r="D75" s="455">
        <f>+'Presupuesto de Ingresos  2018'!J476</f>
        <v>1</v>
      </c>
      <c r="E75" s="362"/>
      <c r="F75" s="363" t="s">
        <v>998</v>
      </c>
    </row>
    <row r="76" spans="1:6" ht="25.5" hidden="1" customHeight="1" thickBot="1" x14ac:dyDescent="0.4">
      <c r="A76" s="360"/>
      <c r="B76" s="385">
        <v>627</v>
      </c>
      <c r="C76" s="381" t="s">
        <v>421</v>
      </c>
      <c r="D76" s="384">
        <f>+'Presupuesto de Ingresos  2018'!J432</f>
        <v>1</v>
      </c>
      <c r="E76" s="362"/>
      <c r="F76" s="363" t="s">
        <v>997</v>
      </c>
    </row>
    <row r="77" spans="1:6" ht="24.75" hidden="1" customHeight="1" thickBot="1" x14ac:dyDescent="0.4">
      <c r="A77" s="360"/>
      <c r="B77" s="494" t="s">
        <v>1269</v>
      </c>
      <c r="C77" s="495"/>
      <c r="D77" s="496"/>
      <c r="E77" s="362"/>
      <c r="F77" s="363"/>
    </row>
    <row r="78" spans="1:6" ht="25.5" hidden="1" customHeight="1" x14ac:dyDescent="0.35">
      <c r="A78" s="360"/>
      <c r="B78" s="385">
        <v>711</v>
      </c>
      <c r="C78" s="381" t="s">
        <v>759</v>
      </c>
      <c r="D78" s="384">
        <f>+'Presupuesto de Ingresos  2018'!J433</f>
        <v>1</v>
      </c>
      <c r="E78" s="362"/>
      <c r="F78" s="363" t="s">
        <v>997</v>
      </c>
    </row>
    <row r="79" spans="1:6" ht="25.5" customHeight="1" x14ac:dyDescent="0.35">
      <c r="A79" s="360"/>
      <c r="B79" s="385">
        <v>721</v>
      </c>
      <c r="C79" s="381" t="s">
        <v>988</v>
      </c>
      <c r="D79" s="455">
        <f>+'Presupuesto de Ingresos  2018'!J477</f>
        <v>1</v>
      </c>
      <c r="E79" s="362"/>
      <c r="F79" s="363" t="s">
        <v>998</v>
      </c>
    </row>
    <row r="80" spans="1:6" ht="25.5" hidden="1" customHeight="1" x14ac:dyDescent="0.35">
      <c r="A80" s="360"/>
      <c r="B80" s="385">
        <v>732</v>
      </c>
      <c r="C80" s="381" t="s">
        <v>989</v>
      </c>
      <c r="D80" s="384">
        <f>+'Presupuesto de Ingresos  2018'!J483</f>
        <v>1</v>
      </c>
      <c r="E80" s="362"/>
      <c r="F80" s="363" t="s">
        <v>997</v>
      </c>
    </row>
    <row r="81" spans="1:6" ht="25.5" hidden="1" customHeight="1" x14ac:dyDescent="0.35">
      <c r="A81" s="360"/>
      <c r="B81" s="385">
        <v>733</v>
      </c>
      <c r="C81" s="381" t="s">
        <v>949</v>
      </c>
      <c r="D81" s="384">
        <f>+'Presupuesto de Ingresos  2018'!J484</f>
        <v>1</v>
      </c>
      <c r="E81" s="362"/>
      <c r="F81" s="363" t="s">
        <v>997</v>
      </c>
    </row>
    <row r="82" spans="1:6" ht="25.5" customHeight="1" x14ac:dyDescent="0.35">
      <c r="A82" s="360"/>
      <c r="B82" s="385">
        <v>734</v>
      </c>
      <c r="C82" s="381" t="s">
        <v>955</v>
      </c>
      <c r="D82" s="455">
        <f>+'Presupuesto de Ingresos  2018'!J307</f>
        <v>3</v>
      </c>
      <c r="E82" s="362"/>
      <c r="F82" s="363" t="s">
        <v>998</v>
      </c>
    </row>
    <row r="83" spans="1:6" ht="25.5" customHeight="1" x14ac:dyDescent="0.35">
      <c r="A83" s="360"/>
      <c r="B83" s="385">
        <v>735</v>
      </c>
      <c r="C83" s="381" t="s">
        <v>978</v>
      </c>
      <c r="D83" s="455">
        <f>+'Presupuesto de Ingresos  2018'!J310</f>
        <v>1</v>
      </c>
      <c r="E83" s="362"/>
      <c r="F83" s="363" t="s">
        <v>998</v>
      </c>
    </row>
    <row r="84" spans="1:6" ht="25.5" customHeight="1" x14ac:dyDescent="0.35">
      <c r="A84" s="360"/>
      <c r="B84" s="385">
        <v>736</v>
      </c>
      <c r="C84" s="381" t="s">
        <v>979</v>
      </c>
      <c r="D84" s="455">
        <f>+'Presupuesto de Ingresos  2018'!J311</f>
        <v>1</v>
      </c>
      <c r="E84" s="362"/>
      <c r="F84" s="363" t="s">
        <v>998</v>
      </c>
    </row>
    <row r="85" spans="1:6" ht="16.5" x14ac:dyDescent="0.35">
      <c r="A85" s="360"/>
      <c r="B85" s="386" t="str">
        <f>+'[1]Presupuesto de Ingresos  2018'!H478</f>
        <v>x</v>
      </c>
      <c r="C85" s="381" t="str">
        <f>+'[1]Presupuesto de Ingresos  2018'!I478</f>
        <v>x</v>
      </c>
      <c r="D85" s="455">
        <f>+'Presupuesto de Ingresos  2018'!J478</f>
        <v>0</v>
      </c>
      <c r="E85" s="362"/>
      <c r="F85" s="363" t="s">
        <v>998</v>
      </c>
    </row>
    <row r="86" spans="1:6" ht="16.5" x14ac:dyDescent="0.35">
      <c r="A86" s="360"/>
      <c r="B86" s="386" t="str">
        <f>+'[1]Presupuesto de Ingresos  2018'!H479</f>
        <v>x</v>
      </c>
      <c r="C86" s="381" t="str">
        <f>+'[1]Presupuesto de Ingresos  2018'!I479</f>
        <v>x</v>
      </c>
      <c r="D86" s="384">
        <f>+'Presupuesto de Ingresos  2018'!J479</f>
        <v>0</v>
      </c>
      <c r="E86" s="362"/>
      <c r="F86" s="363" t="s">
        <v>998</v>
      </c>
    </row>
    <row r="87" spans="1:6" ht="16.5" hidden="1" x14ac:dyDescent="0.35">
      <c r="A87" s="360"/>
      <c r="B87" s="386" t="str">
        <f>+'[1]Presupuesto de Ingresos  2018'!H485</f>
        <v>x</v>
      </c>
      <c r="C87" s="381" t="str">
        <f>+'[1]Presupuesto de Ingresos  2018'!I485</f>
        <v>x</v>
      </c>
      <c r="D87" s="384">
        <f>+'[1]Presupuesto de Ingresos  2018'!J485</f>
        <v>0</v>
      </c>
      <c r="E87" s="362"/>
      <c r="F87" s="363" t="s">
        <v>997</v>
      </c>
    </row>
    <row r="88" spans="1:6" ht="16.5" x14ac:dyDescent="0.35">
      <c r="A88" s="360"/>
      <c r="B88" s="386" t="str">
        <f>+'[1]Presupuesto de Ingresos  2018'!H487</f>
        <v>x</v>
      </c>
      <c r="C88" s="381" t="str">
        <f>+'[1]Presupuesto de Ingresos  2018'!I487</f>
        <v>x</v>
      </c>
      <c r="D88" s="384">
        <f>+'Presupuesto de Ingresos  2018'!J487</f>
        <v>0</v>
      </c>
      <c r="E88" s="362"/>
      <c r="F88" s="363" t="s">
        <v>998</v>
      </c>
    </row>
    <row r="89" spans="1:6" ht="16.5" x14ac:dyDescent="0.35">
      <c r="A89" s="360"/>
      <c r="B89" s="386" t="str">
        <f>+'[1]Presupuesto de Ingresos  2018'!H492</f>
        <v>x</v>
      </c>
      <c r="C89" s="381" t="str">
        <f>+'[1]Presupuesto de Ingresos  2018'!I492</f>
        <v>x</v>
      </c>
      <c r="D89" s="384">
        <f>+'Presupuesto de Ingresos  2018'!J492</f>
        <v>0</v>
      </c>
      <c r="E89" s="362"/>
      <c r="F89" s="363" t="s">
        <v>998</v>
      </c>
    </row>
    <row r="90" spans="1:6" ht="16.5" hidden="1" x14ac:dyDescent="0.35">
      <c r="A90" s="360"/>
      <c r="B90" s="386" t="str">
        <f>+'[1]Presupuesto de Ingresos  2018'!H495</f>
        <v>x</v>
      </c>
      <c r="C90" s="381" t="str">
        <f>+'[1]Presupuesto de Ingresos  2018'!I495</f>
        <v>x</v>
      </c>
      <c r="D90" s="384">
        <f>+'[1]Presupuesto de Ingresos  2018'!J495</f>
        <v>0</v>
      </c>
      <c r="E90" s="362"/>
      <c r="F90" s="363" t="s">
        <v>997</v>
      </c>
    </row>
    <row r="91" spans="1:6" ht="27.75" hidden="1" customHeight="1" x14ac:dyDescent="0.35">
      <c r="A91" s="360"/>
      <c r="B91" s="505" t="s">
        <v>669</v>
      </c>
      <c r="C91" s="506"/>
      <c r="D91" s="364">
        <f>SUM(D16:D90)</f>
        <v>12188726.91</v>
      </c>
      <c r="E91" s="362"/>
      <c r="F91" s="363"/>
    </row>
    <row r="92" spans="1:6" ht="16.5" x14ac:dyDescent="0.35">
      <c r="A92" s="360"/>
      <c r="B92" s="387"/>
      <c r="C92" s="388"/>
      <c r="D92" s="389"/>
      <c r="E92" s="362"/>
      <c r="F92" s="363"/>
    </row>
    <row r="93" spans="1:6" ht="17.25" customHeight="1" x14ac:dyDescent="0.35">
      <c r="A93" s="360"/>
      <c r="B93" s="387"/>
      <c r="C93" s="388"/>
      <c r="D93" s="390">
        <f>+D16+D17+D26+D27+D28+D62+D76+D78+D80+D81</f>
        <v>9236831.9100000001</v>
      </c>
      <c r="E93" s="357"/>
      <c r="F93" s="363" t="s">
        <v>997</v>
      </c>
    </row>
    <row r="94" spans="1:6" ht="17.25" customHeight="1" x14ac:dyDescent="0.35">
      <c r="A94" s="360"/>
      <c r="B94" s="387"/>
      <c r="C94" s="388"/>
      <c r="D94" s="390">
        <f>+D30+D31+D32+D33+D34+D35+D36+D37+D38+D39+D40+D41+D42+D43+D44+D45+D46+D47+D48+D49+D50+D51+D52+D53+D54+D55+D56+D57+D58+D59+D60+D61+D63+D64+D65+D66+D67+D68+D70+D71++D72+D73+D74+D75+D79+D82+D83+D84</f>
        <v>2951889</v>
      </c>
      <c r="E94" s="357"/>
      <c r="F94" s="363" t="s">
        <v>998</v>
      </c>
    </row>
    <row r="95" spans="1:6" ht="17.25" customHeight="1" x14ac:dyDescent="0.35">
      <c r="A95" s="360"/>
      <c r="B95" s="387"/>
      <c r="C95" s="388"/>
      <c r="D95" s="390">
        <f>+D19+D20+D21+D22+D23+D24</f>
        <v>6</v>
      </c>
      <c r="E95" s="357"/>
      <c r="F95" s="363" t="s">
        <v>1062</v>
      </c>
    </row>
    <row r="96" spans="1:6" ht="17.25" customHeight="1" x14ac:dyDescent="0.35">
      <c r="A96" s="360"/>
      <c r="B96" s="387"/>
      <c r="C96" s="388"/>
      <c r="D96" s="364">
        <f>SUBTOTAL(9,D93:D95)</f>
        <v>12188726.91</v>
      </c>
      <c r="E96" s="362"/>
      <c r="F96" s="363"/>
    </row>
    <row r="97" spans="1:6" ht="17.25" customHeight="1" x14ac:dyDescent="0.35">
      <c r="A97" s="360"/>
      <c r="B97" s="387"/>
      <c r="C97" s="388"/>
      <c r="D97" s="390">
        <f>+D91-D96</f>
        <v>0</v>
      </c>
      <c r="E97" s="362"/>
      <c r="F97" s="363"/>
    </row>
    <row r="98" spans="1:6" ht="17.25" customHeight="1" x14ac:dyDescent="0.35">
      <c r="A98" s="360"/>
      <c r="B98" s="387"/>
      <c r="C98" s="388"/>
      <c r="D98" s="390"/>
      <c r="E98" s="362"/>
      <c r="F98" s="363"/>
    </row>
    <row r="99" spans="1:6" ht="17.25" customHeight="1" x14ac:dyDescent="0.35">
      <c r="A99" s="360"/>
      <c r="B99" s="387"/>
      <c r="C99" s="388"/>
      <c r="D99" s="390"/>
      <c r="E99" s="362"/>
      <c r="F99" s="363"/>
    </row>
    <row r="100" spans="1:6" ht="17.25" customHeight="1" x14ac:dyDescent="0.35">
      <c r="A100" s="360"/>
      <c r="B100" s="387"/>
      <c r="C100" s="388"/>
      <c r="D100" s="390"/>
      <c r="E100" s="362"/>
      <c r="F100" s="363"/>
    </row>
    <row r="101" spans="1:6" ht="17.25" customHeight="1" x14ac:dyDescent="0.35">
      <c r="A101" s="360"/>
      <c r="B101" s="387"/>
      <c r="C101" s="388"/>
      <c r="D101" s="390"/>
      <c r="E101" s="362"/>
      <c r="F101" s="363"/>
    </row>
    <row r="102" spans="1:6" ht="17.25" customHeight="1" x14ac:dyDescent="0.35">
      <c r="A102" s="360"/>
      <c r="B102" s="387"/>
      <c r="C102" s="388"/>
      <c r="D102" s="390"/>
      <c r="E102" s="362"/>
      <c r="F102" s="363"/>
    </row>
    <row r="103" spans="1:6" ht="17.25" customHeight="1" x14ac:dyDescent="0.35">
      <c r="A103" s="360"/>
      <c r="B103" s="387"/>
      <c r="C103" s="388"/>
      <c r="D103" s="390"/>
      <c r="E103" s="362"/>
      <c r="F103" s="363"/>
    </row>
    <row r="104" spans="1:6" ht="17.25" customHeight="1" x14ac:dyDescent="0.35">
      <c r="A104" s="360"/>
      <c r="B104" s="387"/>
      <c r="C104" s="388"/>
      <c r="D104" s="390"/>
      <c r="E104" s="362"/>
      <c r="F104" s="363"/>
    </row>
    <row r="105" spans="1:6" ht="17.25" customHeight="1" x14ac:dyDescent="0.35">
      <c r="A105" s="360"/>
      <c r="B105" s="387"/>
      <c r="C105" s="388"/>
      <c r="D105" s="390"/>
      <c r="E105" s="362"/>
      <c r="F105" s="363"/>
    </row>
    <row r="106" spans="1:6" ht="17.25" customHeight="1" x14ac:dyDescent="0.35">
      <c r="A106" s="360"/>
      <c r="B106" s="387"/>
      <c r="C106" s="388"/>
      <c r="D106" s="390"/>
      <c r="E106" s="362"/>
      <c r="F106" s="363"/>
    </row>
    <row r="107" spans="1:6" ht="17.25" customHeight="1" x14ac:dyDescent="0.35">
      <c r="A107" s="360"/>
      <c r="B107" s="387"/>
      <c r="C107" s="388"/>
      <c r="D107" s="390"/>
      <c r="E107" s="362"/>
      <c r="F107" s="363"/>
    </row>
    <row r="108" spans="1:6" ht="17.25" customHeight="1" x14ac:dyDescent="0.35">
      <c r="A108" s="360"/>
      <c r="B108" s="387"/>
      <c r="C108" s="388"/>
      <c r="D108" s="390"/>
      <c r="E108" s="362"/>
      <c r="F108" s="363"/>
    </row>
    <row r="109" spans="1:6" ht="17.25" customHeight="1" x14ac:dyDescent="0.35">
      <c r="A109" s="360"/>
      <c r="B109" s="387"/>
      <c r="C109" s="388"/>
      <c r="D109" s="390"/>
      <c r="E109" s="362"/>
      <c r="F109" s="363"/>
    </row>
    <row r="110" spans="1:6" ht="17.25" customHeight="1" x14ac:dyDescent="0.35">
      <c r="A110" s="360"/>
      <c r="B110" s="387"/>
      <c r="C110" s="388"/>
      <c r="D110" s="390"/>
      <c r="E110" s="362"/>
      <c r="F110" s="363"/>
    </row>
    <row r="111" spans="1:6" ht="17.25" customHeight="1" x14ac:dyDescent="0.35">
      <c r="A111" s="360"/>
      <c r="B111" s="387"/>
      <c r="C111" s="388"/>
      <c r="D111" s="390"/>
      <c r="E111" s="362"/>
      <c r="F111" s="363"/>
    </row>
    <row r="112" spans="1:6" ht="17.25" customHeight="1" x14ac:dyDescent="0.35">
      <c r="A112" s="360"/>
      <c r="B112" s="387"/>
      <c r="C112" s="388"/>
      <c r="D112" s="390"/>
      <c r="E112" s="362"/>
      <c r="F112" s="363"/>
    </row>
    <row r="113" spans="1:6" ht="17.25" customHeight="1" x14ac:dyDescent="0.35">
      <c r="A113" s="360"/>
      <c r="B113" s="387"/>
      <c r="C113" s="388"/>
      <c r="D113" s="390"/>
      <c r="E113" s="362"/>
      <c r="F113" s="363"/>
    </row>
    <row r="114" spans="1:6" ht="17.25" customHeight="1" x14ac:dyDescent="0.35">
      <c r="A114" s="360"/>
      <c r="B114" s="387"/>
      <c r="C114" s="388"/>
      <c r="D114" s="390"/>
      <c r="E114" s="362"/>
      <c r="F114" s="363"/>
    </row>
    <row r="115" spans="1:6" ht="17.25" customHeight="1" x14ac:dyDescent="0.35">
      <c r="A115" s="360"/>
      <c r="B115" s="387"/>
      <c r="C115" s="388"/>
      <c r="D115" s="390"/>
      <c r="E115" s="362"/>
      <c r="F115" s="363"/>
    </row>
    <row r="116" spans="1:6" ht="17.25" customHeight="1" x14ac:dyDescent="0.35">
      <c r="A116" s="360"/>
      <c r="B116" s="387"/>
      <c r="C116" s="388"/>
      <c r="D116" s="390"/>
      <c r="E116" s="362"/>
      <c r="F116" s="363"/>
    </row>
    <row r="117" spans="1:6" ht="17.25" customHeight="1" x14ac:dyDescent="0.35">
      <c r="A117" s="360"/>
      <c r="B117" s="387"/>
      <c r="C117" s="388"/>
      <c r="D117" s="390"/>
      <c r="E117" s="362"/>
      <c r="F117" s="363"/>
    </row>
    <row r="118" spans="1:6" ht="17.25" customHeight="1" x14ac:dyDescent="0.35">
      <c r="A118" s="360"/>
      <c r="B118" s="387"/>
      <c r="C118" s="388"/>
      <c r="D118" s="390"/>
      <c r="E118" s="362"/>
      <c r="F118" s="363"/>
    </row>
    <row r="119" spans="1:6" ht="17.25" customHeight="1" x14ac:dyDescent="0.35">
      <c r="A119" s="360"/>
      <c r="B119" s="387"/>
      <c r="C119" s="388"/>
      <c r="D119" s="390"/>
      <c r="E119" s="362"/>
      <c r="F119" s="363"/>
    </row>
    <row r="120" spans="1:6" ht="17.25" customHeight="1" x14ac:dyDescent="0.35">
      <c r="A120" s="360"/>
      <c r="B120" s="387"/>
      <c r="C120" s="388"/>
      <c r="D120" s="390"/>
      <c r="E120" s="362"/>
      <c r="F120" s="363"/>
    </row>
    <row r="121" spans="1:6" ht="17.25" customHeight="1" x14ac:dyDescent="0.35">
      <c r="A121" s="360"/>
      <c r="B121" s="387"/>
      <c r="C121" s="388"/>
      <c r="D121" s="390"/>
      <c r="E121" s="362"/>
      <c r="F121" s="363"/>
    </row>
    <row r="122" spans="1:6" ht="17.25" customHeight="1" x14ac:dyDescent="0.35">
      <c r="A122" s="360"/>
      <c r="B122" s="387"/>
      <c r="C122" s="388"/>
      <c r="D122" s="390"/>
      <c r="E122" s="362"/>
      <c r="F122" s="363"/>
    </row>
    <row r="123" spans="1:6" ht="17.25" customHeight="1" x14ac:dyDescent="0.35">
      <c r="A123" s="360"/>
      <c r="B123" s="387"/>
      <c r="C123" s="388"/>
      <c r="D123" s="390"/>
      <c r="E123" s="362"/>
      <c r="F123" s="363"/>
    </row>
    <row r="124" spans="1:6" ht="17.25" customHeight="1" x14ac:dyDescent="0.35">
      <c r="A124" s="360"/>
      <c r="B124" s="387"/>
      <c r="C124" s="388"/>
      <c r="D124" s="390"/>
      <c r="E124" s="362"/>
      <c r="F124" s="363"/>
    </row>
    <row r="125" spans="1:6" ht="17.25" customHeight="1" x14ac:dyDescent="0.35">
      <c r="A125" s="360"/>
      <c r="B125" s="387"/>
      <c r="C125" s="388"/>
      <c r="D125" s="390"/>
      <c r="E125" s="362"/>
      <c r="F125" s="363"/>
    </row>
    <row r="126" spans="1:6" ht="17.25" customHeight="1" x14ac:dyDescent="0.35">
      <c r="A126" s="360"/>
      <c r="B126" s="387"/>
      <c r="C126" s="388"/>
      <c r="D126" s="390"/>
      <c r="E126" s="362"/>
      <c r="F126" s="363"/>
    </row>
    <row r="127" spans="1:6" ht="17.25" customHeight="1" x14ac:dyDescent="0.35">
      <c r="A127" s="360"/>
      <c r="B127" s="387"/>
      <c r="C127" s="388"/>
      <c r="D127" s="390"/>
      <c r="E127" s="362"/>
      <c r="F127" s="363"/>
    </row>
    <row r="128" spans="1:6" ht="17.25" customHeight="1" x14ac:dyDescent="0.35">
      <c r="A128" s="360"/>
      <c r="B128" s="387"/>
      <c r="C128" s="388"/>
      <c r="D128" s="390"/>
      <c r="E128" s="362"/>
      <c r="F128" s="363"/>
    </row>
    <row r="129" spans="1:6" ht="17.25" customHeight="1" x14ac:dyDescent="0.35">
      <c r="A129" s="360"/>
      <c r="B129" s="387"/>
      <c r="C129" s="388"/>
      <c r="D129" s="390"/>
      <c r="E129" s="362"/>
      <c r="F129" s="363"/>
    </row>
    <row r="130" spans="1:6" ht="17.25" customHeight="1" x14ac:dyDescent="0.35">
      <c r="A130" s="360"/>
      <c r="B130" s="387"/>
      <c r="C130" s="388"/>
      <c r="D130" s="390"/>
      <c r="E130" s="362"/>
      <c r="F130" s="363"/>
    </row>
    <row r="131" spans="1:6" ht="17.25" customHeight="1" x14ac:dyDescent="0.35">
      <c r="A131" s="360"/>
      <c r="B131" s="387"/>
      <c r="C131" s="388"/>
      <c r="D131" s="390"/>
      <c r="E131" s="362"/>
      <c r="F131" s="363"/>
    </row>
    <row r="132" spans="1:6" ht="17.25" customHeight="1" x14ac:dyDescent="0.35">
      <c r="A132" s="360"/>
      <c r="B132" s="387"/>
      <c r="C132" s="388"/>
      <c r="D132" s="390"/>
      <c r="E132" s="362"/>
      <c r="F132" s="363"/>
    </row>
    <row r="133" spans="1:6" ht="17.25" customHeight="1" x14ac:dyDescent="0.35">
      <c r="A133" s="360"/>
      <c r="B133" s="387"/>
      <c r="C133" s="388"/>
      <c r="D133" s="390"/>
      <c r="E133" s="362"/>
      <c r="F133" s="363"/>
    </row>
    <row r="134" spans="1:6" ht="17.25" customHeight="1" x14ac:dyDescent="0.35">
      <c r="A134" s="360"/>
      <c r="B134" s="387"/>
      <c r="C134" s="388"/>
      <c r="D134" s="390"/>
      <c r="E134" s="362"/>
      <c r="F134" s="363"/>
    </row>
    <row r="135" spans="1:6" ht="17.25" customHeight="1" x14ac:dyDescent="0.35">
      <c r="A135" s="360"/>
      <c r="B135" s="387"/>
      <c r="C135" s="388"/>
      <c r="D135" s="390"/>
      <c r="E135" s="362"/>
      <c r="F135" s="363"/>
    </row>
    <row r="136" spans="1:6" ht="17.25" customHeight="1" x14ac:dyDescent="0.35">
      <c r="A136" s="360"/>
      <c r="B136" s="387"/>
      <c r="C136" s="388"/>
      <c r="D136" s="390"/>
      <c r="E136" s="362"/>
      <c r="F136" s="363"/>
    </row>
    <row r="137" spans="1:6" ht="17.25" customHeight="1" x14ac:dyDescent="0.35">
      <c r="A137" s="360"/>
      <c r="B137" s="387"/>
      <c r="C137" s="388"/>
      <c r="D137" s="390"/>
      <c r="E137" s="362"/>
      <c r="F137" s="363"/>
    </row>
    <row r="138" spans="1:6" ht="17.25" customHeight="1" x14ac:dyDescent="0.35">
      <c r="A138" s="360"/>
      <c r="B138" s="387"/>
      <c r="C138" s="388"/>
      <c r="D138" s="390"/>
      <c r="E138" s="362"/>
      <c r="F138" s="363"/>
    </row>
    <row r="139" spans="1:6" ht="17.25" customHeight="1" x14ac:dyDescent="0.35">
      <c r="A139" s="360"/>
      <c r="B139" s="387"/>
      <c r="C139" s="388"/>
      <c r="D139" s="390"/>
      <c r="E139" s="362"/>
      <c r="F139" s="363"/>
    </row>
    <row r="140" spans="1:6" ht="17.25" customHeight="1" x14ac:dyDescent="0.35">
      <c r="A140" s="360"/>
      <c r="B140" s="387"/>
      <c r="C140" s="388"/>
      <c r="D140" s="390"/>
      <c r="E140" s="362"/>
      <c r="F140" s="363"/>
    </row>
    <row r="141" spans="1:6" ht="17.25" customHeight="1" x14ac:dyDescent="0.35">
      <c r="A141" s="360"/>
      <c r="B141" s="387"/>
      <c r="C141" s="388"/>
      <c r="D141" s="390"/>
      <c r="E141" s="362"/>
      <c r="F141" s="363"/>
    </row>
    <row r="142" spans="1:6" ht="17.25" customHeight="1" x14ac:dyDescent="0.35">
      <c r="A142" s="360"/>
      <c r="B142" s="387"/>
      <c r="C142" s="388"/>
      <c r="D142" s="390"/>
      <c r="E142" s="362"/>
      <c r="F142" s="363"/>
    </row>
    <row r="143" spans="1:6" ht="17.25" customHeight="1" x14ac:dyDescent="0.35">
      <c r="A143" s="360"/>
      <c r="B143" s="387"/>
      <c r="C143" s="388"/>
      <c r="D143" s="390"/>
      <c r="E143" s="362"/>
      <c r="F143" s="363"/>
    </row>
    <row r="144" spans="1:6" ht="17.25" customHeight="1" x14ac:dyDescent="0.35">
      <c r="A144" s="360"/>
      <c r="B144" s="387"/>
      <c r="C144" s="388"/>
      <c r="D144" s="390"/>
      <c r="E144" s="362"/>
      <c r="F144" s="363"/>
    </row>
    <row r="145" spans="1:6" ht="17.25" customHeight="1" x14ac:dyDescent="0.35">
      <c r="A145" s="360"/>
      <c r="B145" s="387"/>
      <c r="C145" s="388"/>
      <c r="D145" s="390"/>
      <c r="E145" s="362"/>
      <c r="F145" s="363"/>
    </row>
    <row r="146" spans="1:6" ht="17.25" customHeight="1" x14ac:dyDescent="0.35">
      <c r="A146" s="360"/>
      <c r="B146" s="387"/>
      <c r="C146" s="388"/>
      <c r="D146" s="390"/>
      <c r="E146" s="362"/>
      <c r="F146" s="363"/>
    </row>
    <row r="147" spans="1:6" ht="17.25" customHeight="1" x14ac:dyDescent="0.35">
      <c r="A147" s="360"/>
      <c r="B147" s="387"/>
      <c r="C147" s="388"/>
      <c r="D147" s="390"/>
      <c r="E147" s="362"/>
      <c r="F147" s="363"/>
    </row>
    <row r="148" spans="1:6" ht="17.25" customHeight="1" x14ac:dyDescent="0.35">
      <c r="A148" s="360"/>
      <c r="B148" s="387"/>
      <c r="C148" s="388"/>
      <c r="D148" s="390"/>
      <c r="E148" s="362"/>
      <c r="F148" s="363"/>
    </row>
    <row r="149" spans="1:6" ht="17.25" customHeight="1" x14ac:dyDescent="0.35">
      <c r="A149" s="360"/>
      <c r="B149" s="387"/>
      <c r="C149" s="388"/>
      <c r="D149" s="390"/>
      <c r="E149" s="362"/>
      <c r="F149" s="363"/>
    </row>
    <row r="150" spans="1:6" ht="17.25" customHeight="1" x14ac:dyDescent="0.35">
      <c r="A150" s="360"/>
      <c r="B150" s="387"/>
      <c r="C150" s="388"/>
      <c r="D150" s="390"/>
      <c r="E150" s="362"/>
      <c r="F150" s="363"/>
    </row>
    <row r="151" spans="1:6" ht="17.25" customHeight="1" x14ac:dyDescent="0.35">
      <c r="A151" s="360"/>
      <c r="B151" s="387"/>
      <c r="C151" s="388"/>
      <c r="D151" s="390"/>
      <c r="E151" s="362"/>
      <c r="F151" s="363"/>
    </row>
    <row r="152" spans="1:6" ht="17.25" customHeight="1" x14ac:dyDescent="0.35">
      <c r="A152" s="360"/>
      <c r="B152" s="387"/>
      <c r="C152" s="388"/>
      <c r="D152" s="390"/>
      <c r="E152" s="362"/>
      <c r="F152" s="363"/>
    </row>
    <row r="153" spans="1:6" ht="17.25" customHeight="1" x14ac:dyDescent="0.35">
      <c r="A153" s="360"/>
      <c r="B153" s="387"/>
      <c r="C153" s="388"/>
      <c r="D153" s="390"/>
      <c r="E153" s="362"/>
      <c r="F153" s="363"/>
    </row>
    <row r="154" spans="1:6" ht="17.25" customHeight="1" x14ac:dyDescent="0.35">
      <c r="A154" s="360"/>
      <c r="B154" s="387"/>
      <c r="C154" s="388"/>
      <c r="D154" s="390"/>
      <c r="E154" s="362"/>
      <c r="F154" s="363"/>
    </row>
    <row r="155" spans="1:6" ht="17.25" customHeight="1" x14ac:dyDescent="0.35">
      <c r="A155" s="360"/>
      <c r="B155" s="387"/>
      <c r="C155" s="388"/>
      <c r="D155" s="390"/>
      <c r="E155" s="362"/>
      <c r="F155" s="363"/>
    </row>
    <row r="156" spans="1:6" ht="17.25" customHeight="1" x14ac:dyDescent="0.35">
      <c r="A156" s="360"/>
      <c r="B156" s="387"/>
      <c r="C156" s="388"/>
      <c r="D156" s="390"/>
      <c r="E156" s="362"/>
      <c r="F156" s="363"/>
    </row>
    <row r="157" spans="1:6" ht="17.25" customHeight="1" x14ac:dyDescent="0.35">
      <c r="A157" s="360"/>
      <c r="B157" s="387"/>
      <c r="C157" s="388"/>
      <c r="D157" s="390"/>
      <c r="E157" s="362"/>
      <c r="F157" s="363"/>
    </row>
    <row r="158" spans="1:6" ht="17.25" customHeight="1" x14ac:dyDescent="0.35">
      <c r="A158" s="360"/>
      <c r="B158" s="387"/>
      <c r="C158" s="388"/>
      <c r="D158" s="390"/>
      <c r="E158" s="362"/>
      <c r="F158" s="363"/>
    </row>
    <row r="159" spans="1:6" ht="17.25" customHeight="1" x14ac:dyDescent="0.35">
      <c r="A159" s="360"/>
      <c r="B159" s="387"/>
      <c r="C159" s="388"/>
      <c r="D159" s="390"/>
      <c r="E159" s="362"/>
      <c r="F159" s="363"/>
    </row>
    <row r="160" spans="1:6" ht="17.25" customHeight="1" x14ac:dyDescent="0.35">
      <c r="A160" s="360"/>
      <c r="B160" s="387"/>
      <c r="C160" s="388"/>
      <c r="D160" s="390"/>
      <c r="E160" s="362"/>
      <c r="F160" s="363"/>
    </row>
    <row r="161" spans="1:6" ht="17.25" customHeight="1" x14ac:dyDescent="0.35">
      <c r="A161" s="360"/>
      <c r="B161" s="387"/>
      <c r="C161" s="388"/>
      <c r="D161" s="390"/>
      <c r="E161" s="362"/>
      <c r="F161" s="363"/>
    </row>
    <row r="162" spans="1:6" ht="17.25" customHeight="1" x14ac:dyDescent="0.35">
      <c r="A162" s="360"/>
      <c r="B162" s="387"/>
      <c r="C162" s="388"/>
      <c r="D162" s="390"/>
      <c r="E162" s="362"/>
      <c r="F162" s="363"/>
    </row>
    <row r="163" spans="1:6" ht="17.25" customHeight="1" x14ac:dyDescent="0.35">
      <c r="A163" s="360"/>
      <c r="B163" s="387"/>
      <c r="C163" s="388"/>
      <c r="D163" s="390"/>
      <c r="E163" s="362"/>
      <c r="F163" s="363"/>
    </row>
    <row r="164" spans="1:6" ht="17.25" customHeight="1" x14ac:dyDescent="0.35">
      <c r="A164" s="360"/>
      <c r="B164" s="387"/>
      <c r="C164" s="388"/>
      <c r="D164" s="390"/>
      <c r="E164" s="362"/>
      <c r="F164" s="363"/>
    </row>
    <row r="165" spans="1:6" ht="17.25" customHeight="1" x14ac:dyDescent="0.35">
      <c r="A165" s="360"/>
      <c r="B165" s="387"/>
      <c r="C165" s="388"/>
      <c r="D165" s="390"/>
      <c r="E165" s="362"/>
      <c r="F165" s="363"/>
    </row>
    <row r="166" spans="1:6" ht="17.25" customHeight="1" x14ac:dyDescent="0.35">
      <c r="A166" s="360"/>
      <c r="B166" s="387"/>
      <c r="C166" s="388"/>
      <c r="D166" s="390"/>
      <c r="E166" s="362"/>
      <c r="F166" s="363"/>
    </row>
    <row r="167" spans="1:6" ht="17.25" customHeight="1" x14ac:dyDescent="0.35">
      <c r="A167" s="360"/>
      <c r="B167" s="387"/>
      <c r="C167" s="388"/>
      <c r="D167" s="390"/>
      <c r="E167" s="362"/>
      <c r="F167" s="363"/>
    </row>
    <row r="168" spans="1:6" ht="17.25" customHeight="1" x14ac:dyDescent="0.35">
      <c r="A168" s="360"/>
      <c r="B168" s="387"/>
      <c r="C168" s="388"/>
      <c r="D168" s="390"/>
      <c r="E168" s="362"/>
      <c r="F168" s="363"/>
    </row>
    <row r="169" spans="1:6" ht="17.25" customHeight="1" x14ac:dyDescent="0.35">
      <c r="A169" s="360"/>
      <c r="B169" s="387"/>
      <c r="C169" s="388"/>
      <c r="D169" s="390"/>
      <c r="E169" s="362"/>
      <c r="F169" s="363"/>
    </row>
    <row r="170" spans="1:6" ht="17.25" customHeight="1" x14ac:dyDescent="0.35">
      <c r="A170" s="360"/>
      <c r="B170" s="387"/>
      <c r="C170" s="388"/>
      <c r="D170" s="390"/>
      <c r="E170" s="362"/>
      <c r="F170" s="363"/>
    </row>
    <row r="171" spans="1:6" ht="17.25" customHeight="1" x14ac:dyDescent="0.35">
      <c r="A171" s="360"/>
      <c r="B171" s="387"/>
      <c r="C171" s="388"/>
      <c r="D171" s="390"/>
      <c r="E171" s="362"/>
      <c r="F171" s="363"/>
    </row>
    <row r="172" spans="1:6" ht="17.25" customHeight="1" x14ac:dyDescent="0.35">
      <c r="A172" s="360"/>
      <c r="B172" s="387"/>
      <c r="C172" s="388"/>
      <c r="D172" s="390"/>
      <c r="E172" s="362"/>
      <c r="F172" s="363"/>
    </row>
    <row r="173" spans="1:6" ht="17.25" customHeight="1" x14ac:dyDescent="0.35">
      <c r="A173" s="360"/>
      <c r="B173" s="387"/>
      <c r="C173" s="388"/>
      <c r="D173" s="390"/>
      <c r="E173" s="362"/>
      <c r="F173" s="363"/>
    </row>
    <row r="174" spans="1:6" ht="17.25" customHeight="1" x14ac:dyDescent="0.35">
      <c r="A174" s="360"/>
      <c r="B174" s="387"/>
      <c r="C174" s="388"/>
      <c r="D174" s="390"/>
      <c r="E174" s="362"/>
      <c r="F174" s="363"/>
    </row>
    <row r="175" spans="1:6" ht="17.25" customHeight="1" x14ac:dyDescent="0.35">
      <c r="A175" s="360"/>
      <c r="B175" s="387"/>
      <c r="C175" s="388"/>
      <c r="D175" s="390"/>
      <c r="E175" s="362"/>
      <c r="F175" s="363"/>
    </row>
    <row r="176" spans="1:6" ht="17.25" customHeight="1" x14ac:dyDescent="0.35">
      <c r="A176" s="360"/>
      <c r="B176" s="387"/>
      <c r="C176" s="388"/>
      <c r="D176" s="390"/>
      <c r="E176" s="362"/>
      <c r="F176" s="363"/>
    </row>
    <row r="177" spans="1:6" ht="17.25" customHeight="1" x14ac:dyDescent="0.35">
      <c r="A177" s="360"/>
      <c r="B177" s="387"/>
      <c r="C177" s="388"/>
      <c r="D177" s="390"/>
      <c r="E177" s="362"/>
      <c r="F177" s="363"/>
    </row>
    <row r="178" spans="1:6" ht="17.25" customHeight="1" x14ac:dyDescent="0.35">
      <c r="A178" s="360"/>
      <c r="B178" s="387"/>
      <c r="C178" s="388"/>
      <c r="D178" s="390"/>
      <c r="E178" s="362"/>
      <c r="F178" s="363"/>
    </row>
    <row r="179" spans="1:6" ht="17.25" customHeight="1" x14ac:dyDescent="0.35">
      <c r="A179" s="360"/>
      <c r="B179" s="387"/>
      <c r="C179" s="388"/>
      <c r="D179" s="390"/>
      <c r="E179" s="362"/>
      <c r="F179" s="363"/>
    </row>
    <row r="180" spans="1:6" ht="17.25" customHeight="1" x14ac:dyDescent="0.35">
      <c r="A180" s="360"/>
      <c r="B180" s="387"/>
      <c r="C180" s="388"/>
      <c r="D180" s="390"/>
      <c r="E180" s="362"/>
      <c r="F180" s="363"/>
    </row>
    <row r="181" spans="1:6" ht="17.25" customHeight="1" x14ac:dyDescent="0.35">
      <c r="A181" s="360"/>
      <c r="B181" s="387"/>
      <c r="C181" s="388"/>
      <c r="D181" s="390"/>
      <c r="E181" s="362"/>
      <c r="F181" s="363"/>
    </row>
    <row r="182" spans="1:6" ht="17.25" customHeight="1" x14ac:dyDescent="0.35">
      <c r="A182" s="360"/>
      <c r="B182" s="387"/>
      <c r="C182" s="388"/>
      <c r="D182" s="390"/>
      <c r="E182" s="362"/>
      <c r="F182" s="363"/>
    </row>
    <row r="183" spans="1:6" ht="17.25" customHeight="1" x14ac:dyDescent="0.35">
      <c r="A183" s="360"/>
      <c r="B183" s="387"/>
      <c r="C183" s="388"/>
      <c r="D183" s="390"/>
      <c r="E183" s="362"/>
      <c r="F183" s="363"/>
    </row>
    <row r="184" spans="1:6" ht="17.25" customHeight="1" x14ac:dyDescent="0.35">
      <c r="A184" s="360"/>
      <c r="B184" s="387"/>
      <c r="C184" s="388"/>
      <c r="D184" s="390"/>
      <c r="E184" s="362"/>
      <c r="F184" s="363"/>
    </row>
    <row r="185" spans="1:6" ht="17.25" customHeight="1" x14ac:dyDescent="0.35">
      <c r="A185" s="360"/>
      <c r="B185" s="387"/>
      <c r="C185" s="388"/>
      <c r="D185" s="390"/>
      <c r="E185" s="362"/>
      <c r="F185" s="363"/>
    </row>
    <row r="186" spans="1:6" ht="17.25" customHeight="1" x14ac:dyDescent="0.35">
      <c r="A186" s="360"/>
      <c r="B186" s="387"/>
      <c r="C186" s="388"/>
      <c r="D186" s="390"/>
      <c r="E186" s="362"/>
      <c r="F186" s="363"/>
    </row>
    <row r="187" spans="1:6" ht="17.25" customHeight="1" x14ac:dyDescent="0.35">
      <c r="A187" s="360"/>
      <c r="B187" s="387"/>
      <c r="C187" s="388"/>
      <c r="D187" s="390"/>
      <c r="E187" s="362"/>
      <c r="F187" s="363"/>
    </row>
    <row r="188" spans="1:6" ht="17.25" customHeight="1" x14ac:dyDescent="0.35">
      <c r="A188" s="360"/>
      <c r="B188" s="387"/>
      <c r="C188" s="388"/>
      <c r="D188" s="390"/>
      <c r="E188" s="362"/>
      <c r="F188" s="363"/>
    </row>
    <row r="189" spans="1:6" ht="17.25" customHeight="1" x14ac:dyDescent="0.35">
      <c r="A189" s="360"/>
      <c r="B189" s="387"/>
      <c r="C189" s="388"/>
      <c r="D189" s="390"/>
      <c r="E189" s="362"/>
      <c r="F189" s="363"/>
    </row>
    <row r="190" spans="1:6" ht="17.25" customHeight="1" x14ac:dyDescent="0.35">
      <c r="A190" s="360"/>
      <c r="B190" s="387"/>
      <c r="C190" s="388"/>
      <c r="D190" s="390"/>
      <c r="E190" s="362"/>
      <c r="F190" s="363"/>
    </row>
    <row r="191" spans="1:6" ht="17.25" customHeight="1" x14ac:dyDescent="0.35">
      <c r="A191" s="360"/>
      <c r="B191" s="387"/>
      <c r="C191" s="388"/>
      <c r="D191" s="390"/>
      <c r="E191" s="362"/>
      <c r="F191" s="363"/>
    </row>
    <row r="192" spans="1:6" ht="17.25" customHeight="1" x14ac:dyDescent="0.35">
      <c r="A192" s="360"/>
      <c r="B192" s="387"/>
      <c r="C192" s="388"/>
      <c r="D192" s="390"/>
      <c r="E192" s="362"/>
      <c r="F192" s="363"/>
    </row>
    <row r="193" spans="1:6" ht="17.25" customHeight="1" x14ac:dyDescent="0.35">
      <c r="A193" s="360"/>
      <c r="B193" s="387"/>
      <c r="C193" s="388"/>
      <c r="D193" s="390"/>
      <c r="E193" s="362"/>
      <c r="F193" s="363"/>
    </row>
    <row r="194" spans="1:6" ht="17.25" customHeight="1" x14ac:dyDescent="0.35">
      <c r="A194" s="360"/>
      <c r="B194" s="387"/>
      <c r="C194" s="388"/>
      <c r="D194" s="390"/>
      <c r="E194" s="362"/>
      <c r="F194" s="363"/>
    </row>
    <row r="195" spans="1:6" ht="17.25" customHeight="1" x14ac:dyDescent="0.35">
      <c r="A195" s="360"/>
      <c r="B195" s="387"/>
      <c r="C195" s="388"/>
      <c r="D195" s="390"/>
      <c r="E195" s="362"/>
      <c r="F195" s="363"/>
    </row>
    <row r="196" spans="1:6" ht="17.25" customHeight="1" x14ac:dyDescent="0.35">
      <c r="A196" s="360"/>
      <c r="B196" s="387"/>
      <c r="C196" s="388"/>
      <c r="D196" s="390"/>
      <c r="E196" s="362"/>
      <c r="F196" s="363"/>
    </row>
    <row r="197" spans="1:6" ht="17.25" customHeight="1" x14ac:dyDescent="0.35">
      <c r="A197" s="360"/>
      <c r="B197" s="387"/>
      <c r="C197" s="388"/>
      <c r="D197" s="390"/>
      <c r="E197" s="362"/>
      <c r="F197" s="363"/>
    </row>
    <row r="198" spans="1:6" ht="17.25" customHeight="1" x14ac:dyDescent="0.35">
      <c r="A198" s="360"/>
      <c r="B198" s="387"/>
      <c r="C198" s="388"/>
      <c r="D198" s="390"/>
      <c r="E198" s="362"/>
      <c r="F198" s="363"/>
    </row>
    <row r="199" spans="1:6" ht="17.25" customHeight="1" x14ac:dyDescent="0.35">
      <c r="A199" s="360"/>
      <c r="B199" s="387"/>
      <c r="C199" s="388"/>
      <c r="D199" s="390"/>
      <c r="E199" s="362"/>
      <c r="F199" s="363"/>
    </row>
    <row r="200" spans="1:6" ht="17.25" customHeight="1" x14ac:dyDescent="0.35">
      <c r="A200" s="360"/>
      <c r="B200" s="387"/>
      <c r="C200" s="388"/>
      <c r="D200" s="390"/>
      <c r="E200" s="362"/>
      <c r="F200" s="363"/>
    </row>
    <row r="201" spans="1:6" ht="17.25" customHeight="1" x14ac:dyDescent="0.35">
      <c r="A201" s="360"/>
      <c r="B201" s="387"/>
      <c r="C201" s="388"/>
      <c r="D201" s="390"/>
      <c r="E201" s="362"/>
      <c r="F201" s="363"/>
    </row>
    <row r="202" spans="1:6" ht="17.25" customHeight="1" x14ac:dyDescent="0.35">
      <c r="A202" s="360"/>
      <c r="B202" s="387"/>
      <c r="C202" s="388"/>
      <c r="D202" s="390"/>
      <c r="E202" s="362"/>
      <c r="F202" s="363"/>
    </row>
    <row r="203" spans="1:6" ht="17.25" customHeight="1" x14ac:dyDescent="0.35">
      <c r="A203" s="360"/>
      <c r="B203" s="387"/>
      <c r="C203" s="388"/>
      <c r="D203" s="390"/>
      <c r="E203" s="362"/>
      <c r="F203" s="363"/>
    </row>
    <row r="204" spans="1:6" ht="17.25" customHeight="1" x14ac:dyDescent="0.35">
      <c r="A204" s="360"/>
      <c r="B204" s="387"/>
      <c r="C204" s="388"/>
      <c r="D204" s="390"/>
      <c r="E204" s="362"/>
      <c r="F204" s="363"/>
    </row>
    <row r="205" spans="1:6" ht="17.25" customHeight="1" x14ac:dyDescent="0.35">
      <c r="A205" s="360"/>
      <c r="B205" s="387"/>
      <c r="C205" s="388"/>
      <c r="D205" s="390"/>
      <c r="E205" s="362"/>
      <c r="F205" s="363"/>
    </row>
    <row r="206" spans="1:6" ht="17.25" customHeight="1" x14ac:dyDescent="0.35">
      <c r="A206" s="360"/>
      <c r="B206" s="387"/>
      <c r="C206" s="388"/>
      <c r="D206" s="390"/>
      <c r="E206" s="362"/>
      <c r="F206" s="363"/>
    </row>
    <row r="207" spans="1:6" ht="17.25" customHeight="1" x14ac:dyDescent="0.35">
      <c r="A207" s="360"/>
      <c r="B207" s="387"/>
      <c r="C207" s="388"/>
      <c r="D207" s="390"/>
      <c r="E207" s="362"/>
      <c r="F207" s="363"/>
    </row>
    <row r="208" spans="1:6" ht="17.25" customHeight="1" x14ac:dyDescent="0.35">
      <c r="A208" s="360"/>
      <c r="B208" s="387"/>
      <c r="C208" s="388"/>
      <c r="D208" s="390"/>
      <c r="E208" s="362"/>
      <c r="F208" s="363"/>
    </row>
    <row r="209" spans="1:9" ht="17.25" customHeight="1" x14ac:dyDescent="0.35">
      <c r="A209" s="360"/>
      <c r="B209" s="387"/>
      <c r="C209" s="388"/>
      <c r="D209" s="390"/>
      <c r="E209" s="362"/>
      <c r="F209" s="363"/>
    </row>
    <row r="210" spans="1:9" ht="25.5" customHeight="1" x14ac:dyDescent="0.25">
      <c r="B210" s="391"/>
      <c r="C210" s="392" t="s">
        <v>666</v>
      </c>
    </row>
    <row r="211" spans="1:9" ht="25.5" customHeight="1" x14ac:dyDescent="0.25">
      <c r="B211" s="393"/>
      <c r="C211" s="392" t="s">
        <v>667</v>
      </c>
    </row>
    <row r="215" spans="1:9" s="396" customFormat="1" ht="18.75" x14ac:dyDescent="0.25">
      <c r="A215" s="394"/>
      <c r="B215" s="395" t="s">
        <v>670</v>
      </c>
      <c r="D215" s="356"/>
      <c r="E215" s="368"/>
      <c r="F215" s="369"/>
      <c r="G215" s="359"/>
      <c r="H215" s="359"/>
      <c r="I215" s="359"/>
    </row>
  </sheetData>
  <sheetProtection password="CEB5" sheet="1" objects="1" scenarios="1" formatRows="0" sort="0" autoFilter="0"/>
  <autoFilter ref="A30:I91">
    <filterColumn colId="5">
      <filters>
        <filter val="RECURSOS ETIQUETADOS"/>
      </filters>
    </filterColumn>
  </autoFilter>
  <mergeCells count="17">
    <mergeCell ref="B25:D25"/>
    <mergeCell ref="B29:D29"/>
    <mergeCell ref="B69:D69"/>
    <mergeCell ref="B77:D77"/>
    <mergeCell ref="B91:C91"/>
    <mergeCell ref="B18:D18"/>
    <mergeCell ref="A1:C1"/>
    <mergeCell ref="B3:D3"/>
    <mergeCell ref="B4:C4"/>
    <mergeCell ref="B5:C5"/>
    <mergeCell ref="B6:C6"/>
    <mergeCell ref="B7:C7"/>
    <mergeCell ref="B8:C8"/>
    <mergeCell ref="B9:C9"/>
    <mergeCell ref="B10:C10"/>
    <mergeCell ref="B12:D12"/>
    <mergeCell ref="B15:D15"/>
  </mergeCells>
  <pageMargins left="0.70866141732283472" right="0.70866141732283472" top="0.55118110236220474" bottom="0.55118110236220474" header="0.31496062992125984" footer="0.31496062992125984"/>
  <pageSetup scale="83" orientation="portrait" r:id="rId1"/>
  <headerFooter>
    <oddFooter>&amp;LFUENTES DE FINANCIAMIENTO DERIVADAS DEL PRESUPUESTO DE INGRESOS  - 2017&amp;R&amp;P/&amp;N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-0.249977111117893"/>
  </sheetPr>
  <dimension ref="A1:AL125"/>
  <sheetViews>
    <sheetView topLeftCell="A21" zoomScale="85" zoomScaleNormal="85" zoomScaleSheetLayoutView="100" workbookViewId="0">
      <selection activeCell="D9" sqref="D9"/>
    </sheetView>
  </sheetViews>
  <sheetFormatPr baseColWidth="10" defaultColWidth="19.42578125" defaultRowHeight="12.75" x14ac:dyDescent="0.2"/>
  <cols>
    <col min="1" max="1" width="1.42578125" style="181" customWidth="1"/>
    <col min="2" max="2" width="7.140625" style="405" customWidth="1"/>
    <col min="3" max="3" width="11.85546875" style="181" customWidth="1"/>
    <col min="4" max="4" width="78.5703125" style="452" customWidth="1"/>
    <col min="5" max="5" width="15.5703125" style="451" customWidth="1"/>
    <col min="6" max="16384" width="19.42578125" style="181"/>
  </cols>
  <sheetData>
    <row r="1" spans="1:38" s="397" customFormat="1" ht="19.5" x14ac:dyDescent="0.4">
      <c r="B1" s="507" t="s">
        <v>1270</v>
      </c>
      <c r="C1" s="508"/>
      <c r="D1" s="508"/>
      <c r="E1" s="398"/>
      <c r="F1" s="398"/>
      <c r="G1" s="398"/>
      <c r="H1" s="398"/>
      <c r="I1" s="398"/>
      <c r="J1" s="399"/>
    </row>
    <row r="2" spans="1:38" s="172" customFormat="1" ht="34.5" customHeight="1" x14ac:dyDescent="0.25">
      <c r="B2" s="400"/>
      <c r="C2" s="173"/>
      <c r="D2" s="174" t="s">
        <v>1348</v>
      </c>
      <c r="E2" s="173"/>
    </row>
    <row r="3" spans="1:38" s="172" customFormat="1" ht="46.5" customHeight="1" thickBot="1" x14ac:dyDescent="0.3">
      <c r="B3" s="400"/>
      <c r="C3" s="173"/>
      <c r="D3" s="175" t="s">
        <v>1271</v>
      </c>
      <c r="E3" s="173"/>
    </row>
    <row r="4" spans="1:38" s="176" customFormat="1" ht="39" hidden="1" thickBot="1" x14ac:dyDescent="0.25">
      <c r="B4" s="401" t="s">
        <v>452</v>
      </c>
      <c r="C4" s="402" t="s">
        <v>453</v>
      </c>
      <c r="D4" s="403" t="s">
        <v>454</v>
      </c>
      <c r="E4" s="404"/>
    </row>
    <row r="5" spans="1:38" s="176" customFormat="1" ht="13.5" hidden="1" thickBot="1" x14ac:dyDescent="0.25">
      <c r="B5" s="405"/>
      <c r="D5" s="406" t="s">
        <v>455</v>
      </c>
      <c r="E5" s="407"/>
    </row>
    <row r="6" spans="1:38" s="413" customFormat="1" ht="30" customHeight="1" thickBot="1" x14ac:dyDescent="0.25">
      <c r="A6" s="408"/>
      <c r="B6" s="409" t="s">
        <v>451</v>
      </c>
      <c r="C6" s="410" t="s">
        <v>52</v>
      </c>
      <c r="D6" s="411" t="s">
        <v>456</v>
      </c>
      <c r="E6" s="412" t="s">
        <v>450</v>
      </c>
    </row>
    <row r="7" spans="1:38" s="418" customFormat="1" ht="16.5" customHeight="1" x14ac:dyDescent="0.25">
      <c r="A7" s="414" t="s">
        <v>947</v>
      </c>
      <c r="B7" s="415"/>
      <c r="C7" s="416" t="s">
        <v>54</v>
      </c>
      <c r="D7" s="416" t="s">
        <v>1272</v>
      </c>
      <c r="E7" s="417">
        <f>+E8+E99+E108</f>
        <v>12188726.91</v>
      </c>
    </row>
    <row r="8" spans="1:38" s="418" customFormat="1" ht="16.5" customHeight="1" x14ac:dyDescent="0.25">
      <c r="A8" s="414" t="s">
        <v>947</v>
      </c>
      <c r="B8" s="415"/>
      <c r="C8" s="416" t="s">
        <v>56</v>
      </c>
      <c r="D8" s="416" t="s">
        <v>57</v>
      </c>
      <c r="E8" s="419">
        <f>+'Presupuesto de Ingresos  2018'!E8</f>
        <v>1276487.9099999999</v>
      </c>
    </row>
    <row r="9" spans="1:38" s="418" customFormat="1" ht="16.5" customHeight="1" x14ac:dyDescent="0.25">
      <c r="A9" s="414"/>
      <c r="B9" s="415">
        <v>1</v>
      </c>
      <c r="C9" s="416" t="s">
        <v>58</v>
      </c>
      <c r="D9" s="416" t="s">
        <v>59</v>
      </c>
      <c r="E9" s="419">
        <f>+'Presupuesto de Ingresos  2018'!E9</f>
        <v>581593.63</v>
      </c>
    </row>
    <row r="10" spans="1:38" s="418" customFormat="1" ht="16.5" customHeight="1" x14ac:dyDescent="0.25">
      <c r="A10" s="414"/>
      <c r="B10" s="415">
        <v>1.1000000000000001</v>
      </c>
      <c r="C10" s="420" t="s">
        <v>60</v>
      </c>
      <c r="D10" s="420" t="s">
        <v>61</v>
      </c>
      <c r="E10" s="421">
        <f>+'Presupuesto de Ingresos  2018'!E10</f>
        <v>4</v>
      </c>
    </row>
    <row r="11" spans="1:38" s="418" customFormat="1" ht="16.5" customHeight="1" x14ac:dyDescent="0.25">
      <c r="A11" s="414"/>
      <c r="B11" s="415" t="s">
        <v>1273</v>
      </c>
      <c r="C11" s="422" t="s">
        <v>62</v>
      </c>
      <c r="D11" s="422" t="s">
        <v>63</v>
      </c>
      <c r="E11" s="423">
        <f>+'Presupuesto de Ingresos  2018'!E11</f>
        <v>2</v>
      </c>
    </row>
    <row r="12" spans="1:38" s="418" customFormat="1" ht="16.5" customHeight="1" x14ac:dyDescent="0.25">
      <c r="A12" s="414"/>
      <c r="B12" s="415" t="s">
        <v>1274</v>
      </c>
      <c r="C12" s="424" t="s">
        <v>67</v>
      </c>
      <c r="D12" s="422" t="s">
        <v>68</v>
      </c>
      <c r="E12" s="423">
        <f>+'Presupuesto de Ingresos  2018'!E14</f>
        <v>2</v>
      </c>
    </row>
    <row r="13" spans="1:38" s="418" customFormat="1" ht="16.5" customHeight="1" x14ac:dyDescent="0.25">
      <c r="A13" s="414"/>
      <c r="B13" s="415">
        <v>1.2</v>
      </c>
      <c r="C13" s="420" t="s">
        <v>70</v>
      </c>
      <c r="D13" s="420" t="s">
        <v>71</v>
      </c>
      <c r="E13" s="421">
        <f>+'Presupuesto de Ingresos  2018'!E17</f>
        <v>502738.58</v>
      </c>
    </row>
    <row r="14" spans="1:38" s="418" customFormat="1" ht="16.5" customHeight="1" x14ac:dyDescent="0.25">
      <c r="A14" s="414"/>
      <c r="B14" s="415" t="s">
        <v>1275</v>
      </c>
      <c r="C14" s="422" t="s">
        <v>72</v>
      </c>
      <c r="D14" s="422" t="s">
        <v>73</v>
      </c>
      <c r="E14" s="423">
        <f>+'Presupuesto de Ingresos  2018'!E18</f>
        <v>502738.58</v>
      </c>
    </row>
    <row r="15" spans="1:38" s="426" customFormat="1" ht="16.5" customHeight="1" x14ac:dyDescent="0.25">
      <c r="A15" s="414"/>
      <c r="B15" s="415">
        <v>1.3</v>
      </c>
      <c r="C15" s="420" t="s">
        <v>81</v>
      </c>
      <c r="D15" s="420" t="s">
        <v>82</v>
      </c>
      <c r="E15" s="421">
        <f>+'Presupuesto de Ingresos  2018'!E24</f>
        <v>68595.05</v>
      </c>
      <c r="F15" s="425"/>
      <c r="G15" s="425"/>
      <c r="H15" s="425"/>
      <c r="I15" s="425"/>
      <c r="J15" s="425"/>
      <c r="K15" s="425"/>
      <c r="L15" s="425"/>
      <c r="M15" s="425"/>
      <c r="N15" s="425"/>
      <c r="O15" s="425"/>
      <c r="P15" s="425"/>
      <c r="Q15" s="425"/>
      <c r="R15" s="425"/>
      <c r="S15" s="425"/>
      <c r="T15" s="425"/>
      <c r="U15" s="425"/>
      <c r="V15" s="425"/>
      <c r="W15" s="425"/>
      <c r="X15" s="425"/>
      <c r="Y15" s="425"/>
      <c r="Z15" s="425"/>
      <c r="AA15" s="425"/>
      <c r="AB15" s="425"/>
      <c r="AC15" s="425"/>
      <c r="AD15" s="425"/>
      <c r="AE15" s="425"/>
      <c r="AF15" s="425"/>
      <c r="AG15" s="425"/>
      <c r="AH15" s="425"/>
      <c r="AI15" s="425"/>
      <c r="AJ15" s="425"/>
      <c r="AK15" s="425"/>
      <c r="AL15" s="425"/>
    </row>
    <row r="16" spans="1:38" s="418" customFormat="1" ht="16.5" customHeight="1" x14ac:dyDescent="0.25">
      <c r="A16" s="414"/>
      <c r="B16" s="415" t="s">
        <v>1276</v>
      </c>
      <c r="C16" s="422" t="s">
        <v>83</v>
      </c>
      <c r="D16" s="422" t="s">
        <v>84</v>
      </c>
      <c r="E16" s="423">
        <f>+'Presupuesto de Ingresos  2018'!E25</f>
        <v>68595.05</v>
      </c>
    </row>
    <row r="17" spans="1:5" s="418" customFormat="1" ht="16.5" customHeight="1" x14ac:dyDescent="0.25">
      <c r="A17" s="414"/>
      <c r="B17" s="415">
        <v>1.7</v>
      </c>
      <c r="C17" s="420" t="s">
        <v>86</v>
      </c>
      <c r="D17" s="420" t="s">
        <v>87</v>
      </c>
      <c r="E17" s="421">
        <f>+'Presupuesto de Ingresos  2018'!E27</f>
        <v>10256</v>
      </c>
    </row>
    <row r="18" spans="1:5" s="418" customFormat="1" ht="16.5" customHeight="1" x14ac:dyDescent="0.25">
      <c r="A18" s="414"/>
      <c r="B18" s="415">
        <v>1.8</v>
      </c>
      <c r="C18" s="420" t="s">
        <v>91</v>
      </c>
      <c r="D18" s="420" t="s">
        <v>92</v>
      </c>
      <c r="E18" s="427" t="str">
        <f>+'Presupuesto de Ingresos  2018'!E31</f>
        <v>N/A</v>
      </c>
    </row>
    <row r="19" spans="1:5" s="418" customFormat="1" ht="16.5" customHeight="1" x14ac:dyDescent="0.25">
      <c r="A19" s="414"/>
      <c r="B19" s="415">
        <v>3</v>
      </c>
      <c r="C19" s="416" t="s">
        <v>102</v>
      </c>
      <c r="D19" s="416" t="s">
        <v>103</v>
      </c>
      <c r="E19" s="419">
        <f>+'Presupuesto de Ingresos  2018'!E32</f>
        <v>1</v>
      </c>
    </row>
    <row r="20" spans="1:5" s="418" customFormat="1" ht="16.5" customHeight="1" x14ac:dyDescent="0.25">
      <c r="A20" s="414"/>
      <c r="B20" s="415">
        <v>3.1</v>
      </c>
      <c r="C20" s="420" t="s">
        <v>104</v>
      </c>
      <c r="D20" s="420" t="s">
        <v>105</v>
      </c>
      <c r="E20" s="421">
        <f>+'Presupuesto de Ingresos  2018'!E33</f>
        <v>1</v>
      </c>
    </row>
    <row r="21" spans="1:5" s="418" customFormat="1" ht="16.5" customHeight="1" x14ac:dyDescent="0.25">
      <c r="A21" s="414"/>
      <c r="B21" s="415">
        <v>4</v>
      </c>
      <c r="C21" s="416" t="s">
        <v>107</v>
      </c>
      <c r="D21" s="416" t="s">
        <v>108</v>
      </c>
      <c r="E21" s="419">
        <f>+'Presupuesto de Ingresos  2018'!E35</f>
        <v>659689.54</v>
      </c>
    </row>
    <row r="22" spans="1:5" s="418" customFormat="1" ht="31.5" x14ac:dyDescent="0.25">
      <c r="A22" s="414"/>
      <c r="B22" s="415">
        <v>4.0999999999999996</v>
      </c>
      <c r="C22" s="420" t="s">
        <v>109</v>
      </c>
      <c r="D22" s="420" t="s">
        <v>110</v>
      </c>
      <c r="E22" s="421">
        <f>+'Presupuesto de Ingresos  2018'!E36</f>
        <v>6014</v>
      </c>
    </row>
    <row r="23" spans="1:5" s="418" customFormat="1" ht="16.5" customHeight="1" x14ac:dyDescent="0.25">
      <c r="A23" s="414"/>
      <c r="B23" s="415" t="s">
        <v>1277</v>
      </c>
      <c r="C23" s="422" t="s">
        <v>111</v>
      </c>
      <c r="D23" s="422" t="s">
        <v>112</v>
      </c>
      <c r="E23" s="423">
        <f>+'Presupuesto de Ingresos  2018'!E37</f>
        <v>1</v>
      </c>
    </row>
    <row r="24" spans="1:5" s="418" customFormat="1" ht="16.5" customHeight="1" x14ac:dyDescent="0.25">
      <c r="A24" s="414"/>
      <c r="B24" s="415" t="s">
        <v>1278</v>
      </c>
      <c r="C24" s="422" t="s">
        <v>115</v>
      </c>
      <c r="D24" s="422" t="s">
        <v>116</v>
      </c>
      <c r="E24" s="423">
        <f>+'Presupuesto de Ingresos  2018'!E39</f>
        <v>1</v>
      </c>
    </row>
    <row r="25" spans="1:5" s="418" customFormat="1" ht="16.5" customHeight="1" x14ac:dyDescent="0.25">
      <c r="A25" s="414"/>
      <c r="B25" s="415" t="s">
        <v>1279</v>
      </c>
      <c r="C25" s="422" t="s">
        <v>649</v>
      </c>
      <c r="D25" s="422" t="s">
        <v>184</v>
      </c>
      <c r="E25" s="423">
        <f>+'Presupuesto de Ingresos  2018'!E41</f>
        <v>6001</v>
      </c>
    </row>
    <row r="26" spans="1:5" s="418" customFormat="1" ht="16.5" customHeight="1" x14ac:dyDescent="0.25">
      <c r="A26" s="414"/>
      <c r="B26" s="415" t="s">
        <v>1280</v>
      </c>
      <c r="C26" s="422" t="s">
        <v>653</v>
      </c>
      <c r="D26" s="422" t="s">
        <v>122</v>
      </c>
      <c r="E26" s="423">
        <f>+'Presupuesto de Ingresos  2018'!E49</f>
        <v>6</v>
      </c>
    </row>
    <row r="27" spans="1:5" s="418" customFormat="1" ht="16.5" customHeight="1" x14ac:dyDescent="0.25">
      <c r="A27" s="414"/>
      <c r="B27" s="415" t="s">
        <v>1281</v>
      </c>
      <c r="C27" s="422" t="s">
        <v>482</v>
      </c>
      <c r="D27" s="422" t="s">
        <v>483</v>
      </c>
      <c r="E27" s="423">
        <f>+'Presupuesto de Ingresos  2018'!E56</f>
        <v>5</v>
      </c>
    </row>
    <row r="28" spans="1:5" s="418" customFormat="1" ht="16.5" customHeight="1" x14ac:dyDescent="0.25">
      <c r="A28" s="414"/>
      <c r="B28" s="415">
        <v>4.3</v>
      </c>
      <c r="C28" s="420" t="s">
        <v>119</v>
      </c>
      <c r="D28" s="420" t="s">
        <v>120</v>
      </c>
      <c r="E28" s="421">
        <f>+'Presupuesto de Ingresos  2018'!E62</f>
        <v>606872.94000000006</v>
      </c>
    </row>
    <row r="29" spans="1:5" s="418" customFormat="1" ht="16.5" customHeight="1" x14ac:dyDescent="0.25">
      <c r="A29" s="414"/>
      <c r="B29" s="415" t="s">
        <v>1282</v>
      </c>
      <c r="C29" s="422" t="s">
        <v>121</v>
      </c>
      <c r="D29" s="422" t="s">
        <v>122</v>
      </c>
      <c r="E29" s="423">
        <f>+'Presupuesto de Ingresos  2018'!E63</f>
        <v>17</v>
      </c>
    </row>
    <row r="30" spans="1:5" s="418" customFormat="1" ht="16.5" customHeight="1" x14ac:dyDescent="0.25">
      <c r="A30" s="414"/>
      <c r="B30" s="415" t="s">
        <v>1283</v>
      </c>
      <c r="C30" s="422" t="s">
        <v>157</v>
      </c>
      <c r="D30" s="422" t="s">
        <v>158</v>
      </c>
      <c r="E30" s="423">
        <f>+'Presupuesto de Ingresos  2018'!E81</f>
        <v>222713.56000000003</v>
      </c>
    </row>
    <row r="31" spans="1:5" s="418" customFormat="1" ht="16.5" customHeight="1" x14ac:dyDescent="0.25">
      <c r="A31" s="414"/>
      <c r="B31" s="415" t="s">
        <v>1284</v>
      </c>
      <c r="C31" s="422" t="s">
        <v>183</v>
      </c>
      <c r="D31" s="422" t="s">
        <v>184</v>
      </c>
      <c r="E31" s="423">
        <f>+'Presupuesto de Ingresos  2018'!E98</f>
        <v>18</v>
      </c>
    </row>
    <row r="32" spans="1:5" s="418" customFormat="1" ht="16.5" customHeight="1" x14ac:dyDescent="0.25">
      <c r="A32" s="414"/>
      <c r="B32" s="415" t="s">
        <v>1285</v>
      </c>
      <c r="C32" s="422" t="s">
        <v>209</v>
      </c>
      <c r="D32" s="422" t="s">
        <v>210</v>
      </c>
      <c r="E32" s="423">
        <f>+'Presupuesto de Ingresos  2018'!E117</f>
        <v>30364.410000000003</v>
      </c>
    </row>
    <row r="33" spans="1:5" s="418" customFormat="1" ht="31.5" x14ac:dyDescent="0.25">
      <c r="A33" s="414"/>
      <c r="B33" s="415" t="s">
        <v>1286</v>
      </c>
      <c r="C33" s="422" t="s">
        <v>218</v>
      </c>
      <c r="D33" s="422" t="s">
        <v>531</v>
      </c>
      <c r="E33" s="423">
        <f>+'Presupuesto de Ingresos  2018'!E131</f>
        <v>2540.1999999999998</v>
      </c>
    </row>
    <row r="34" spans="1:5" s="418" customFormat="1" ht="16.5" customHeight="1" x14ac:dyDescent="0.25">
      <c r="A34" s="414"/>
      <c r="B34" s="415" t="s">
        <v>1287</v>
      </c>
      <c r="C34" s="422" t="s">
        <v>226</v>
      </c>
      <c r="D34" s="422" t="s">
        <v>227</v>
      </c>
      <c r="E34" s="423">
        <f>+'Presupuesto de Ingresos  2018'!E137</f>
        <v>35623</v>
      </c>
    </row>
    <row r="35" spans="1:5" s="418" customFormat="1" ht="16.5" customHeight="1" x14ac:dyDescent="0.25">
      <c r="A35" s="414"/>
      <c r="B35" s="415" t="s">
        <v>1288</v>
      </c>
      <c r="C35" s="422" t="s">
        <v>229</v>
      </c>
      <c r="D35" s="422" t="s">
        <v>230</v>
      </c>
      <c r="E35" s="423">
        <f>+'Presupuesto de Ingresos  2018'!E139</f>
        <v>8659.57</v>
      </c>
    </row>
    <row r="36" spans="1:5" s="418" customFormat="1" ht="16.5" customHeight="1" x14ac:dyDescent="0.25">
      <c r="A36" s="414"/>
      <c r="B36" s="415" t="s">
        <v>1289</v>
      </c>
      <c r="C36" s="422" t="s">
        <v>238</v>
      </c>
      <c r="D36" s="422" t="s">
        <v>239</v>
      </c>
      <c r="E36" s="423">
        <f>+'Presupuesto de Ingresos  2018'!E148</f>
        <v>6</v>
      </c>
    </row>
    <row r="37" spans="1:5" s="418" customFormat="1" ht="16.5" customHeight="1" x14ac:dyDescent="0.25">
      <c r="A37" s="414"/>
      <c r="B37" s="415" t="s">
        <v>1290</v>
      </c>
      <c r="C37" s="422" t="s">
        <v>250</v>
      </c>
      <c r="D37" s="422" t="s">
        <v>251</v>
      </c>
      <c r="E37" s="423">
        <f>+'Presupuesto de Ingresos  2018'!E155</f>
        <v>9</v>
      </c>
    </row>
    <row r="38" spans="1:5" s="418" customFormat="1" ht="16.5" customHeight="1" x14ac:dyDescent="0.25">
      <c r="A38" s="414"/>
      <c r="B38" s="415" t="s">
        <v>1291</v>
      </c>
      <c r="C38" s="422" t="s">
        <v>270</v>
      </c>
      <c r="D38" s="422" t="s">
        <v>271</v>
      </c>
      <c r="E38" s="423">
        <f>+'Presupuesto de Ingresos  2018'!E165</f>
        <v>9007</v>
      </c>
    </row>
    <row r="39" spans="1:5" s="418" customFormat="1" ht="16.5" customHeight="1" x14ac:dyDescent="0.25">
      <c r="A39" s="414"/>
      <c r="B39" s="415" t="s">
        <v>1292</v>
      </c>
      <c r="C39" s="422" t="s">
        <v>285</v>
      </c>
      <c r="D39" s="422" t="s">
        <v>286</v>
      </c>
      <c r="E39" s="423">
        <f>+'Presupuesto de Ingresos  2018'!E174</f>
        <v>8</v>
      </c>
    </row>
    <row r="40" spans="1:5" s="418" customFormat="1" ht="16.5" customHeight="1" x14ac:dyDescent="0.25">
      <c r="A40" s="414"/>
      <c r="B40" s="415" t="s">
        <v>1293</v>
      </c>
      <c r="C40" s="422" t="s">
        <v>295</v>
      </c>
      <c r="D40" s="422" t="s">
        <v>296</v>
      </c>
      <c r="E40" s="423">
        <f>+'Presupuesto de Ingresos  2018'!E183</f>
        <v>54627</v>
      </c>
    </row>
    <row r="41" spans="1:5" s="418" customFormat="1" ht="16.5" customHeight="1" x14ac:dyDescent="0.25">
      <c r="A41" s="414"/>
      <c r="B41" s="415" t="s">
        <v>1294</v>
      </c>
      <c r="C41" s="422" t="s">
        <v>305</v>
      </c>
      <c r="D41" s="422" t="s">
        <v>306</v>
      </c>
      <c r="E41" s="423">
        <f>+'Presupuesto de Ingresos  2018'!E192</f>
        <v>2</v>
      </c>
    </row>
    <row r="42" spans="1:5" s="418" customFormat="1" ht="16.5" customHeight="1" x14ac:dyDescent="0.25">
      <c r="A42" s="414"/>
      <c r="B42" s="415" t="s">
        <v>1295</v>
      </c>
      <c r="C42" s="422" t="s">
        <v>308</v>
      </c>
      <c r="D42" s="422" t="s">
        <v>553</v>
      </c>
      <c r="E42" s="423">
        <f>+'Presupuesto de Ingresos  2018'!E195</f>
        <v>2</v>
      </c>
    </row>
    <row r="43" spans="1:5" s="418" customFormat="1" ht="16.5" customHeight="1" x14ac:dyDescent="0.25">
      <c r="A43" s="414"/>
      <c r="B43" s="415" t="s">
        <v>1296</v>
      </c>
      <c r="C43" s="422" t="s">
        <v>310</v>
      </c>
      <c r="D43" s="422" t="s">
        <v>557</v>
      </c>
      <c r="E43" s="423">
        <f>+'Presupuesto de Ingresos  2018'!E198</f>
        <v>1</v>
      </c>
    </row>
    <row r="44" spans="1:5" s="418" customFormat="1" ht="16.5" customHeight="1" x14ac:dyDescent="0.25">
      <c r="A44" s="414"/>
      <c r="B44" s="415" t="s">
        <v>1297</v>
      </c>
      <c r="C44" s="422" t="s">
        <v>320</v>
      </c>
      <c r="D44" s="422" t="s">
        <v>559</v>
      </c>
      <c r="E44" s="423">
        <f>+'Presupuesto de Ingresos  2018'!E200</f>
        <v>2</v>
      </c>
    </row>
    <row r="45" spans="1:5" s="418" customFormat="1" ht="16.5" customHeight="1" x14ac:dyDescent="0.25">
      <c r="A45" s="414"/>
      <c r="B45" s="415" t="s">
        <v>1298</v>
      </c>
      <c r="C45" s="422" t="s">
        <v>325</v>
      </c>
      <c r="D45" s="422" t="s">
        <v>953</v>
      </c>
      <c r="E45" s="423">
        <f>+'Presupuesto de Ingresos  2018'!E203</f>
        <v>243273.2</v>
      </c>
    </row>
    <row r="46" spans="1:5" s="418" customFormat="1" ht="16.5" customHeight="1" x14ac:dyDescent="0.25">
      <c r="A46" s="414"/>
      <c r="B46" s="415">
        <v>4.5</v>
      </c>
      <c r="C46" s="420" t="s">
        <v>331</v>
      </c>
      <c r="D46" s="420" t="s">
        <v>332</v>
      </c>
      <c r="E46" s="421">
        <f>+'Presupuesto de Ingresos  2018'!E233</f>
        <v>3</v>
      </c>
    </row>
    <row r="47" spans="1:5" s="418" customFormat="1" ht="16.5" customHeight="1" x14ac:dyDescent="0.25">
      <c r="A47" s="414"/>
      <c r="B47" s="415">
        <v>4.4000000000000004</v>
      </c>
      <c r="C47" s="420" t="s">
        <v>334</v>
      </c>
      <c r="D47" s="420" t="s">
        <v>326</v>
      </c>
      <c r="E47" s="421">
        <f>+'Presupuesto de Ingresos  2018'!E237</f>
        <v>46799.6</v>
      </c>
    </row>
    <row r="48" spans="1:5" s="418" customFormat="1" ht="16.5" customHeight="1" x14ac:dyDescent="0.25">
      <c r="A48" s="414"/>
      <c r="B48" s="415" t="s">
        <v>1299</v>
      </c>
      <c r="C48" s="428" t="s">
        <v>566</v>
      </c>
      <c r="D48" s="428" t="s">
        <v>329</v>
      </c>
      <c r="E48" s="423">
        <f>+'Presupuesto de Ingresos  2018'!E238</f>
        <v>10526.6</v>
      </c>
    </row>
    <row r="49" spans="1:5" s="418" customFormat="1" ht="16.5" customHeight="1" x14ac:dyDescent="0.25">
      <c r="A49" s="414"/>
      <c r="B49" s="415" t="s">
        <v>1300</v>
      </c>
      <c r="C49" s="428" t="s">
        <v>567</v>
      </c>
      <c r="D49" s="428" t="s">
        <v>568</v>
      </c>
      <c r="E49" s="423">
        <f>+'Presupuesto de Ingresos  2018'!E239</f>
        <v>1500</v>
      </c>
    </row>
    <row r="50" spans="1:5" s="430" customFormat="1" ht="16.5" customHeight="1" x14ac:dyDescent="0.25">
      <c r="A50" s="429"/>
      <c r="B50" s="415" t="s">
        <v>1301</v>
      </c>
      <c r="C50" s="428" t="s">
        <v>569</v>
      </c>
      <c r="D50" s="428" t="s">
        <v>386</v>
      </c>
      <c r="E50" s="423">
        <f>+'Presupuesto de Ingresos  2018'!E240</f>
        <v>8520</v>
      </c>
    </row>
    <row r="51" spans="1:5" s="430" customFormat="1" ht="16.5" customHeight="1" x14ac:dyDescent="0.25">
      <c r="A51" s="429"/>
      <c r="B51" s="415" t="s">
        <v>1302</v>
      </c>
      <c r="C51" s="428" t="s">
        <v>570</v>
      </c>
      <c r="D51" s="428" t="s">
        <v>710</v>
      </c>
      <c r="E51" s="423">
        <f>+'Presupuesto de Ingresos  2018'!E241</f>
        <v>25414</v>
      </c>
    </row>
    <row r="52" spans="1:5" s="430" customFormat="1" ht="16.5" customHeight="1" x14ac:dyDescent="0.25">
      <c r="A52" s="429"/>
      <c r="B52" s="415" t="s">
        <v>1303</v>
      </c>
      <c r="C52" s="428" t="s">
        <v>712</v>
      </c>
      <c r="D52" s="428" t="s">
        <v>711</v>
      </c>
      <c r="E52" s="423">
        <f>+'Presupuesto de Ingresos  2018'!E242</f>
        <v>1</v>
      </c>
    </row>
    <row r="53" spans="1:5" s="430" customFormat="1" ht="16.5" customHeight="1" x14ac:dyDescent="0.25">
      <c r="A53" s="429"/>
      <c r="B53" s="415" t="s">
        <v>1304</v>
      </c>
      <c r="C53" s="428" t="s">
        <v>713</v>
      </c>
      <c r="D53" s="428" t="s">
        <v>571</v>
      </c>
      <c r="E53" s="423">
        <f>+'Presupuesto de Ingresos  2018'!E243</f>
        <v>825</v>
      </c>
    </row>
    <row r="54" spans="1:5" s="430" customFormat="1" ht="16.5" customHeight="1" x14ac:dyDescent="0.25">
      <c r="A54" s="429"/>
      <c r="B54" s="415" t="s">
        <v>1305</v>
      </c>
      <c r="C54" s="422" t="s">
        <v>827</v>
      </c>
      <c r="D54" s="422" t="s">
        <v>93</v>
      </c>
      <c r="E54" s="423">
        <f>+'Presupuesto de Ingresos  2018'!E244</f>
        <v>13</v>
      </c>
    </row>
    <row r="55" spans="1:5" s="418" customFormat="1" ht="16.5" customHeight="1" x14ac:dyDescent="0.25">
      <c r="A55" s="414"/>
      <c r="B55" s="415">
        <v>5</v>
      </c>
      <c r="C55" s="416" t="s">
        <v>335</v>
      </c>
      <c r="D55" s="416" t="s">
        <v>992</v>
      </c>
      <c r="E55" s="419">
        <f>+'Presupuesto de Ingresos  2018'!E258</f>
        <v>9761</v>
      </c>
    </row>
    <row r="56" spans="1:5" s="418" customFormat="1" ht="31.5" x14ac:dyDescent="0.25">
      <c r="A56" s="414"/>
      <c r="B56" s="431">
        <v>5.2</v>
      </c>
      <c r="C56" s="420" t="s">
        <v>336</v>
      </c>
      <c r="D56" s="420" t="s">
        <v>991</v>
      </c>
      <c r="E56" s="421">
        <f>+'Presupuesto de Ingresos  2018'!E259</f>
        <v>10</v>
      </c>
    </row>
    <row r="57" spans="1:5" s="430" customFormat="1" ht="16.5" customHeight="1" x14ac:dyDescent="0.25">
      <c r="A57" s="429"/>
      <c r="B57" s="431" t="s">
        <v>1306</v>
      </c>
      <c r="C57" s="422" t="s">
        <v>337</v>
      </c>
      <c r="D57" s="422" t="s">
        <v>575</v>
      </c>
      <c r="E57" s="423">
        <f>+'Presupuesto de Ingresos  2018'!E260</f>
        <v>2</v>
      </c>
    </row>
    <row r="58" spans="1:5" s="418" customFormat="1" ht="16.5" customHeight="1" x14ac:dyDescent="0.25">
      <c r="A58" s="414"/>
      <c r="B58" s="431" t="s">
        <v>1307</v>
      </c>
      <c r="C58" s="422" t="s">
        <v>339</v>
      </c>
      <c r="D58" s="422" t="s">
        <v>580</v>
      </c>
      <c r="E58" s="423">
        <f>+'Presupuesto de Ingresos  2018'!E263</f>
        <v>2</v>
      </c>
    </row>
    <row r="59" spans="1:5" s="418" customFormat="1" ht="16.5" customHeight="1" x14ac:dyDescent="0.25">
      <c r="A59" s="414"/>
      <c r="B59" s="431" t="s">
        <v>1308</v>
      </c>
      <c r="C59" s="422" t="s">
        <v>672</v>
      </c>
      <c r="D59" s="422" t="s">
        <v>673</v>
      </c>
      <c r="E59" s="423">
        <f>+'Presupuesto de Ingresos  2018'!E266</f>
        <v>6</v>
      </c>
    </row>
    <row r="60" spans="1:5" s="418" customFormat="1" ht="16.5" customHeight="1" x14ac:dyDescent="0.25">
      <c r="A60" s="414"/>
      <c r="B60" s="431" t="s">
        <v>1309</v>
      </c>
      <c r="C60" s="432">
        <v>4152</v>
      </c>
      <c r="D60" s="420" t="s">
        <v>343</v>
      </c>
      <c r="E60" s="421">
        <f>+'Presupuesto de Ingresos  2018'!E273</f>
        <v>2</v>
      </c>
    </row>
    <row r="61" spans="1:5" s="418" customFormat="1" ht="16.5" customHeight="1" x14ac:dyDescent="0.25">
      <c r="A61" s="414"/>
      <c r="B61" s="415">
        <v>5.0999999999999996</v>
      </c>
      <c r="C61" s="420" t="s">
        <v>344</v>
      </c>
      <c r="D61" s="420" t="s">
        <v>345</v>
      </c>
      <c r="E61" s="421">
        <f>+'Presupuesto de Ingresos  2018'!E277</f>
        <v>3</v>
      </c>
    </row>
    <row r="62" spans="1:5" s="418" customFormat="1" ht="16.5" customHeight="1" x14ac:dyDescent="0.25">
      <c r="A62" s="414"/>
      <c r="B62" s="415">
        <v>5.0999999999999996</v>
      </c>
      <c r="C62" s="420" t="s">
        <v>347</v>
      </c>
      <c r="D62" s="420" t="s">
        <v>348</v>
      </c>
      <c r="E62" s="421">
        <f>+'Presupuesto de Ingresos  2018'!E281</f>
        <v>9746</v>
      </c>
    </row>
    <row r="63" spans="1:5" s="434" customFormat="1" ht="16.5" customHeight="1" x14ac:dyDescent="0.25">
      <c r="A63" s="433"/>
      <c r="B63" s="415" t="s">
        <v>1310</v>
      </c>
      <c r="C63" s="428" t="s">
        <v>349</v>
      </c>
      <c r="D63" s="428" t="s">
        <v>353</v>
      </c>
      <c r="E63" s="423">
        <f>+'Presupuesto de Ingresos  2018'!E282</f>
        <v>1</v>
      </c>
    </row>
    <row r="64" spans="1:5" s="418" customFormat="1" ht="16.5" customHeight="1" x14ac:dyDescent="0.25">
      <c r="A64" s="414"/>
      <c r="B64" s="415" t="s">
        <v>1311</v>
      </c>
      <c r="C64" s="428" t="s">
        <v>350</v>
      </c>
      <c r="D64" s="428" t="s">
        <v>585</v>
      </c>
      <c r="E64" s="423">
        <f>+'Presupuesto de Ingresos  2018'!E283</f>
        <v>1</v>
      </c>
    </row>
    <row r="65" spans="1:5" s="430" customFormat="1" ht="16.5" customHeight="1" x14ac:dyDescent="0.25">
      <c r="A65" s="429"/>
      <c r="B65" s="415" t="s">
        <v>1312</v>
      </c>
      <c r="C65" s="428" t="s">
        <v>352</v>
      </c>
      <c r="D65" s="428" t="s">
        <v>208</v>
      </c>
      <c r="E65" s="423">
        <f>+'Presupuesto de Ingresos  2018'!E284</f>
        <v>1</v>
      </c>
    </row>
    <row r="66" spans="1:5" s="434" customFormat="1" ht="16.5" customHeight="1" x14ac:dyDescent="0.25">
      <c r="A66" s="433"/>
      <c r="B66" s="415" t="s">
        <v>1313</v>
      </c>
      <c r="C66" s="428" t="s">
        <v>354</v>
      </c>
      <c r="D66" s="428" t="s">
        <v>586</v>
      </c>
      <c r="E66" s="423">
        <f>+'Presupuesto de Ingresos  2018'!E285</f>
        <v>1</v>
      </c>
    </row>
    <row r="67" spans="1:5" s="418" customFormat="1" ht="16.5" customHeight="1" x14ac:dyDescent="0.25">
      <c r="A67" s="414"/>
      <c r="B67" s="415" t="s">
        <v>1314</v>
      </c>
      <c r="C67" s="428" t="s">
        <v>356</v>
      </c>
      <c r="D67" s="428" t="s">
        <v>351</v>
      </c>
      <c r="E67" s="423">
        <f>+'Presupuesto de Ingresos  2018'!E286</f>
        <v>1</v>
      </c>
    </row>
    <row r="68" spans="1:5" s="418" customFormat="1" ht="16.5" customHeight="1" x14ac:dyDescent="0.25">
      <c r="A68" s="414"/>
      <c r="B68" s="415" t="s">
        <v>1315</v>
      </c>
      <c r="C68" s="428" t="s">
        <v>587</v>
      </c>
      <c r="D68" s="428" t="s">
        <v>355</v>
      </c>
      <c r="E68" s="423">
        <f>+'Presupuesto de Ingresos  2018'!E287</f>
        <v>1</v>
      </c>
    </row>
    <row r="69" spans="1:5" s="418" customFormat="1" ht="16.5" customHeight="1" x14ac:dyDescent="0.25">
      <c r="A69" s="414"/>
      <c r="B69" s="415" t="s">
        <v>1316</v>
      </c>
      <c r="C69" s="428" t="s">
        <v>588</v>
      </c>
      <c r="D69" s="428" t="s">
        <v>589</v>
      </c>
      <c r="E69" s="423">
        <f>+'Presupuesto de Ingresos  2018'!E288</f>
        <v>9734</v>
      </c>
    </row>
    <row r="70" spans="1:5" s="418" customFormat="1" ht="16.5" customHeight="1" x14ac:dyDescent="0.25">
      <c r="A70" s="414"/>
      <c r="B70" s="415" t="s">
        <v>1317</v>
      </c>
      <c r="C70" s="428" t="s">
        <v>701</v>
      </c>
      <c r="D70" s="428" t="s">
        <v>726</v>
      </c>
      <c r="E70" s="423">
        <f>+'Presupuesto de Ingresos  2018'!E289</f>
        <v>1</v>
      </c>
    </row>
    <row r="71" spans="1:5" s="418" customFormat="1" ht="16.5" customHeight="1" x14ac:dyDescent="0.25">
      <c r="A71" s="414"/>
      <c r="B71" s="415" t="s">
        <v>1318</v>
      </c>
      <c r="C71" s="428" t="s">
        <v>727</v>
      </c>
      <c r="D71" s="428" t="s">
        <v>702</v>
      </c>
      <c r="E71" s="423">
        <f>+'Presupuesto de Ingresos  2018'!E290</f>
        <v>1</v>
      </c>
    </row>
    <row r="72" spans="1:5" s="418" customFormat="1" ht="16.5" customHeight="1" x14ac:dyDescent="0.25">
      <c r="A72" s="414"/>
      <c r="B72" s="415" t="s">
        <v>1319</v>
      </c>
      <c r="C72" s="428" t="s">
        <v>1140</v>
      </c>
      <c r="D72" s="428" t="s">
        <v>440</v>
      </c>
      <c r="E72" s="423">
        <f>+'Presupuesto de Ingresos  2018'!E291</f>
        <v>1</v>
      </c>
    </row>
    <row r="73" spans="1:5" s="418" customFormat="1" ht="16.5" customHeight="1" x14ac:dyDescent="0.25">
      <c r="A73" s="414"/>
      <c r="B73" s="415" t="s">
        <v>1320</v>
      </c>
      <c r="C73" s="428" t="s">
        <v>1141</v>
      </c>
      <c r="D73" s="428" t="s">
        <v>441</v>
      </c>
      <c r="E73" s="423">
        <f>+'Presupuesto de Ingresos  2018'!E292</f>
        <v>1</v>
      </c>
    </row>
    <row r="74" spans="1:5" s="418" customFormat="1" ht="16.5" customHeight="1" x14ac:dyDescent="0.25">
      <c r="A74" s="414"/>
      <c r="B74" s="415" t="s">
        <v>1321</v>
      </c>
      <c r="C74" s="428" t="s">
        <v>1142</v>
      </c>
      <c r="D74" s="428" t="s">
        <v>442</v>
      </c>
      <c r="E74" s="423">
        <f>+'Presupuesto de Ingresos  2018'!E293</f>
        <v>1</v>
      </c>
    </row>
    <row r="75" spans="1:5" s="418" customFormat="1" ht="16.5" customHeight="1" x14ac:dyDescent="0.25">
      <c r="A75" s="414"/>
      <c r="B75" s="415" t="s">
        <v>1322</v>
      </c>
      <c r="C75" s="428" t="s">
        <v>1143</v>
      </c>
      <c r="D75" s="428" t="s">
        <v>443</v>
      </c>
      <c r="E75" s="423">
        <f>+'Presupuesto de Ingresos  2018'!E294</f>
        <v>1</v>
      </c>
    </row>
    <row r="76" spans="1:5" s="418" customFormat="1" ht="16.5" customHeight="1" x14ac:dyDescent="0.25">
      <c r="A76" s="414"/>
      <c r="B76" s="415">
        <v>6</v>
      </c>
      <c r="C76" s="416" t="s">
        <v>358</v>
      </c>
      <c r="D76" s="416" t="s">
        <v>993</v>
      </c>
      <c r="E76" s="419">
        <f>+'Presupuesto de Ingresos  2018'!E295</f>
        <v>15604</v>
      </c>
    </row>
    <row r="77" spans="1:5" s="418" customFormat="1" ht="16.5" customHeight="1" x14ac:dyDescent="0.25">
      <c r="A77" s="414"/>
      <c r="B77" s="415">
        <v>6.1</v>
      </c>
      <c r="C77" s="416" t="s">
        <v>358</v>
      </c>
      <c r="D77" s="416" t="s">
        <v>1323</v>
      </c>
      <c r="E77" s="419">
        <f>+E76</f>
        <v>15604</v>
      </c>
    </row>
    <row r="78" spans="1:5" s="418" customFormat="1" ht="16.5" customHeight="1" x14ac:dyDescent="0.25">
      <c r="A78" s="414"/>
      <c r="B78" s="415" t="s">
        <v>1324</v>
      </c>
      <c r="C78" s="420" t="s">
        <v>362</v>
      </c>
      <c r="D78" s="420" t="s">
        <v>363</v>
      </c>
      <c r="E78" s="421">
        <f>+'Presupuesto de Ingresos  2018'!E297</f>
        <v>7003</v>
      </c>
    </row>
    <row r="79" spans="1:5" s="418" customFormat="1" ht="16.5" customHeight="1" x14ac:dyDescent="0.25">
      <c r="A79" s="414"/>
      <c r="B79" s="435"/>
      <c r="C79" s="420" t="s">
        <v>372</v>
      </c>
      <c r="D79" s="420" t="s">
        <v>373</v>
      </c>
      <c r="E79" s="427" t="str">
        <f>+'Presupuesto de Ingresos  2018'!E303</f>
        <v>N/A</v>
      </c>
    </row>
    <row r="80" spans="1:5" s="418" customFormat="1" ht="16.5" customHeight="1" x14ac:dyDescent="0.25">
      <c r="A80" s="414"/>
      <c r="B80" s="435"/>
      <c r="C80" s="420" t="s">
        <v>375</v>
      </c>
      <c r="D80" s="420" t="s">
        <v>376</v>
      </c>
      <c r="E80" s="427" t="str">
        <f>+'Presupuesto de Ingresos  2018'!E304</f>
        <v>N/A</v>
      </c>
    </row>
    <row r="81" spans="1:5" s="418" customFormat="1" ht="37.5" customHeight="1" x14ac:dyDescent="0.25">
      <c r="A81" s="414"/>
      <c r="B81" s="435"/>
      <c r="C81" s="420" t="s">
        <v>377</v>
      </c>
      <c r="D81" s="420" t="s">
        <v>378</v>
      </c>
      <c r="E81" s="427" t="str">
        <f>+'Presupuesto de Ingresos  2018'!E305</f>
        <v>N/A</v>
      </c>
    </row>
    <row r="82" spans="1:5" s="418" customFormat="1" ht="16.5" customHeight="1" x14ac:dyDescent="0.25">
      <c r="A82" s="414"/>
      <c r="B82" s="415" t="s">
        <v>1325</v>
      </c>
      <c r="C82" s="420" t="s">
        <v>379</v>
      </c>
      <c r="D82" s="420" t="s">
        <v>380</v>
      </c>
      <c r="E82" s="421">
        <f>+'Presupuesto de Ingresos  2018'!E306</f>
        <v>5</v>
      </c>
    </row>
    <row r="83" spans="1:5" s="418" customFormat="1" ht="16.5" customHeight="1" x14ac:dyDescent="0.25">
      <c r="A83" s="414"/>
      <c r="B83" s="415" t="s">
        <v>1326</v>
      </c>
      <c r="C83" s="420" t="s">
        <v>381</v>
      </c>
      <c r="D83" s="420" t="s">
        <v>382</v>
      </c>
      <c r="E83" s="421">
        <f>+'Presupuesto de Ingresos  2018'!E312</f>
        <v>8596</v>
      </c>
    </row>
    <row r="84" spans="1:5" s="418" customFormat="1" ht="16.5" customHeight="1" x14ac:dyDescent="0.25">
      <c r="A84" s="414"/>
      <c r="B84" s="415">
        <v>7</v>
      </c>
      <c r="C84" s="416" t="s">
        <v>389</v>
      </c>
      <c r="D84" s="416" t="s">
        <v>390</v>
      </c>
      <c r="E84" s="419">
        <f>+'Presupuesto de Ingresos  2018'!E335</f>
        <v>9838.74</v>
      </c>
    </row>
    <row r="85" spans="1:5" s="418" customFormat="1" ht="31.5" x14ac:dyDescent="0.25">
      <c r="A85" s="414"/>
      <c r="B85" s="415">
        <v>7.3</v>
      </c>
      <c r="C85" s="432">
        <v>4172</v>
      </c>
      <c r="D85" s="420" t="s">
        <v>605</v>
      </c>
      <c r="E85" s="421">
        <f>+'Presupuesto de Ingresos  2018'!E337</f>
        <v>9838.74</v>
      </c>
    </row>
    <row r="86" spans="1:5" s="418" customFormat="1" ht="16.5" customHeight="1" x14ac:dyDescent="0.25">
      <c r="A86" s="414"/>
      <c r="B86" s="436" t="s">
        <v>1327</v>
      </c>
      <c r="C86" s="437" t="s">
        <v>860</v>
      </c>
      <c r="D86" s="437" t="s">
        <v>861</v>
      </c>
      <c r="E86" s="438">
        <f>+'Presupuesto de Ingresos  2018'!E338</f>
        <v>9821.74</v>
      </c>
    </row>
    <row r="87" spans="1:5" s="418" customFormat="1" ht="16.5" customHeight="1" x14ac:dyDescent="0.25">
      <c r="A87" s="414"/>
      <c r="B87" s="436" t="s">
        <v>1328</v>
      </c>
      <c r="C87" s="437" t="s">
        <v>874</v>
      </c>
      <c r="D87" s="439" t="s">
        <v>875</v>
      </c>
      <c r="E87" s="438">
        <f>+'Presupuesto de Ingresos  2018'!E349</f>
        <v>3</v>
      </c>
    </row>
    <row r="88" spans="1:5" s="418" customFormat="1" ht="16.5" customHeight="1" x14ac:dyDescent="0.25">
      <c r="A88" s="414"/>
      <c r="B88" s="436" t="s">
        <v>1329</v>
      </c>
      <c r="C88" s="437" t="s">
        <v>881</v>
      </c>
      <c r="D88" s="437" t="s">
        <v>882</v>
      </c>
      <c r="E88" s="438">
        <f>+'Presupuesto de Ingresos  2018'!E353</f>
        <v>5</v>
      </c>
    </row>
    <row r="89" spans="1:5" s="418" customFormat="1" ht="16.5" customHeight="1" x14ac:dyDescent="0.25">
      <c r="A89" s="414"/>
      <c r="B89" s="436" t="s">
        <v>1330</v>
      </c>
      <c r="C89" s="437" t="s">
        <v>889</v>
      </c>
      <c r="D89" s="439" t="s">
        <v>890</v>
      </c>
      <c r="E89" s="438">
        <f>+'Presupuesto de Ingresos  2018'!E360</f>
        <v>7</v>
      </c>
    </row>
    <row r="90" spans="1:5" s="418" customFormat="1" ht="16.5" customHeight="1" x14ac:dyDescent="0.25">
      <c r="A90" s="414"/>
      <c r="B90" s="436" t="s">
        <v>1331</v>
      </c>
      <c r="C90" s="437" t="s">
        <v>898</v>
      </c>
      <c r="D90" s="439" t="s">
        <v>899</v>
      </c>
      <c r="E90" s="438">
        <f>+'Presupuesto de Ingresos  2018'!E368</f>
        <v>2</v>
      </c>
    </row>
    <row r="91" spans="1:5" s="418" customFormat="1" ht="39.75" customHeight="1" x14ac:dyDescent="0.25">
      <c r="A91" s="440" t="s">
        <v>947</v>
      </c>
      <c r="B91" s="415">
        <v>7.1</v>
      </c>
      <c r="C91" s="420" t="s">
        <v>391</v>
      </c>
      <c r="D91" s="420" t="s">
        <v>392</v>
      </c>
      <c r="E91" s="441">
        <f>+'Presupuesto de Ingresos  2018'!E371</f>
        <v>0</v>
      </c>
    </row>
    <row r="92" spans="1:5" s="418" customFormat="1" ht="16.5" customHeight="1" x14ac:dyDescent="0.25">
      <c r="A92" s="414" t="s">
        <v>947</v>
      </c>
      <c r="B92" s="436" t="s">
        <v>1332</v>
      </c>
      <c r="C92" s="437" t="s">
        <v>903</v>
      </c>
      <c r="D92" s="439" t="s">
        <v>904</v>
      </c>
      <c r="E92" s="438">
        <f>+'Presupuesto de Ingresos  2018'!E372</f>
        <v>0</v>
      </c>
    </row>
    <row r="93" spans="1:5" s="418" customFormat="1" ht="16.5" customHeight="1" x14ac:dyDescent="0.25">
      <c r="A93" s="414" t="s">
        <v>947</v>
      </c>
      <c r="B93" s="436" t="s">
        <v>1333</v>
      </c>
      <c r="C93" s="437" t="s">
        <v>908</v>
      </c>
      <c r="D93" s="439" t="s">
        <v>909</v>
      </c>
      <c r="E93" s="438">
        <f>+'Presupuesto de Ingresos  2018'!E376</f>
        <v>0</v>
      </c>
    </row>
    <row r="94" spans="1:5" s="418" customFormat="1" ht="16.5" customHeight="1" x14ac:dyDescent="0.25">
      <c r="A94" s="414" t="s">
        <v>947</v>
      </c>
      <c r="B94" s="436" t="s">
        <v>1334</v>
      </c>
      <c r="C94" s="437" t="s">
        <v>911</v>
      </c>
      <c r="D94" s="439" t="s">
        <v>912</v>
      </c>
      <c r="E94" s="438">
        <f>+'Presupuesto de Ingresos  2018'!E378</f>
        <v>0</v>
      </c>
    </row>
    <row r="95" spans="1:5" s="418" customFormat="1" ht="16.5" customHeight="1" x14ac:dyDescent="0.25">
      <c r="A95" s="414" t="s">
        <v>947</v>
      </c>
      <c r="B95" s="436" t="s">
        <v>1335</v>
      </c>
      <c r="C95" s="437" t="s">
        <v>916</v>
      </c>
      <c r="D95" s="439" t="s">
        <v>917</v>
      </c>
      <c r="E95" s="438">
        <f>+'Presupuesto de Ingresos  2018'!E382</f>
        <v>0</v>
      </c>
    </row>
    <row r="96" spans="1:5" s="418" customFormat="1" ht="16.5" customHeight="1" x14ac:dyDescent="0.25">
      <c r="A96" s="414" t="s">
        <v>947</v>
      </c>
      <c r="B96" s="436" t="s">
        <v>1336</v>
      </c>
      <c r="C96" s="437" t="s">
        <v>937</v>
      </c>
      <c r="D96" s="439" t="s">
        <v>938</v>
      </c>
      <c r="E96" s="438">
        <f>+'Presupuesto de Ingresos  2018'!E404</f>
        <v>0</v>
      </c>
    </row>
    <row r="97" spans="1:5" s="418" customFormat="1" ht="16.5" customHeight="1" x14ac:dyDescent="0.25">
      <c r="A97" s="414" t="s">
        <v>947</v>
      </c>
      <c r="B97" s="436" t="s">
        <v>1337</v>
      </c>
      <c r="C97" s="437" t="s">
        <v>941</v>
      </c>
      <c r="D97" s="439" t="s">
        <v>942</v>
      </c>
      <c r="E97" s="438">
        <f>+'Presupuesto de Ingresos  2018'!E408</f>
        <v>0</v>
      </c>
    </row>
    <row r="98" spans="1:5" s="418" customFormat="1" ht="16.5" customHeight="1" x14ac:dyDescent="0.25">
      <c r="A98" s="414" t="s">
        <v>947</v>
      </c>
      <c r="B98" s="436" t="s">
        <v>1338</v>
      </c>
      <c r="C98" s="437" t="s">
        <v>944</v>
      </c>
      <c r="D98" s="439" t="s">
        <v>945</v>
      </c>
      <c r="E98" s="438">
        <f>+'Presupuesto de Ingresos  2018'!E410</f>
        <v>0</v>
      </c>
    </row>
    <row r="99" spans="1:5" s="418" customFormat="1" ht="31.5" x14ac:dyDescent="0.25">
      <c r="A99" s="440" t="s">
        <v>947</v>
      </c>
      <c r="B99" s="415"/>
      <c r="C99" s="416" t="s">
        <v>395</v>
      </c>
      <c r="D99" s="416" t="s">
        <v>396</v>
      </c>
      <c r="E99" s="419">
        <f>+'Presupuesto de Ingresos  2018'!E412</f>
        <v>10912233</v>
      </c>
    </row>
    <row r="100" spans="1:5" s="418" customFormat="1" ht="16.5" customHeight="1" x14ac:dyDescent="0.25">
      <c r="A100" s="440" t="s">
        <v>947</v>
      </c>
      <c r="B100" s="415">
        <v>8</v>
      </c>
      <c r="C100" s="416" t="s">
        <v>397</v>
      </c>
      <c r="D100" s="416" t="s">
        <v>398</v>
      </c>
      <c r="E100" s="419">
        <f>+'Presupuesto de Ingresos  2018'!E413</f>
        <v>10512231</v>
      </c>
    </row>
    <row r="101" spans="1:5" s="418" customFormat="1" ht="16.5" customHeight="1" x14ac:dyDescent="0.25">
      <c r="A101" s="414"/>
      <c r="B101" s="415">
        <v>8.1</v>
      </c>
      <c r="C101" s="422" t="s">
        <v>399</v>
      </c>
      <c r="D101" s="422" t="s">
        <v>400</v>
      </c>
      <c r="E101" s="423">
        <f>+'Presupuesto de Ingresos  2018'!E414</f>
        <v>7560345</v>
      </c>
    </row>
    <row r="102" spans="1:5" s="418" customFormat="1" ht="16.5" customHeight="1" x14ac:dyDescent="0.25">
      <c r="A102" s="414"/>
      <c r="B102" s="415">
        <v>8.1999999999999993</v>
      </c>
      <c r="C102" s="422" t="s">
        <v>403</v>
      </c>
      <c r="D102" s="422" t="s">
        <v>1339</v>
      </c>
      <c r="E102" s="423">
        <f>+'Presupuesto de Ingresos  2018'!E427</f>
        <v>2951842</v>
      </c>
    </row>
    <row r="103" spans="1:5" s="418" customFormat="1" ht="16.5" customHeight="1" x14ac:dyDescent="0.25">
      <c r="A103" s="440" t="s">
        <v>947</v>
      </c>
      <c r="B103" s="415">
        <v>8.3000000000000007</v>
      </c>
      <c r="C103" s="422" t="s">
        <v>408</v>
      </c>
      <c r="D103" s="422" t="s">
        <v>409</v>
      </c>
      <c r="E103" s="423">
        <f>+'Presupuesto de Ingresos  2018'!E430</f>
        <v>44</v>
      </c>
    </row>
    <row r="104" spans="1:5" s="418" customFormat="1" ht="16.5" customHeight="1" x14ac:dyDescent="0.25">
      <c r="A104" s="440" t="s">
        <v>947</v>
      </c>
      <c r="B104" s="415">
        <v>9</v>
      </c>
      <c r="C104" s="416" t="s">
        <v>427</v>
      </c>
      <c r="D104" s="416" t="s">
        <v>428</v>
      </c>
      <c r="E104" s="419">
        <f>+'Presupuesto de Ingresos  2018'!E480</f>
        <v>400002</v>
      </c>
    </row>
    <row r="105" spans="1:5" s="418" customFormat="1" ht="16.5" customHeight="1" x14ac:dyDescent="0.25">
      <c r="A105" s="440" t="s">
        <v>947</v>
      </c>
      <c r="B105" s="415">
        <v>9.1</v>
      </c>
      <c r="C105" s="442" t="s">
        <v>429</v>
      </c>
      <c r="D105" s="442" t="s">
        <v>430</v>
      </c>
      <c r="E105" s="443">
        <f>+'Presupuesto de Ingresos  2018'!E481</f>
        <v>2</v>
      </c>
    </row>
    <row r="106" spans="1:5" s="418" customFormat="1" ht="16.5" customHeight="1" x14ac:dyDescent="0.25">
      <c r="A106" s="440"/>
      <c r="B106" s="415">
        <v>9.1999999999999993</v>
      </c>
      <c r="C106" s="422" t="s">
        <v>432</v>
      </c>
      <c r="D106" s="422" t="s">
        <v>433</v>
      </c>
      <c r="E106" s="423">
        <f>+'Presupuesto de Ingresos  2018'!E488</f>
        <v>400000</v>
      </c>
    </row>
    <row r="107" spans="1:5" s="418" customFormat="1" ht="16.5" customHeight="1" x14ac:dyDescent="0.25">
      <c r="A107" s="414"/>
      <c r="B107" s="415">
        <v>9.3000000000000007</v>
      </c>
      <c r="C107" s="422" t="s">
        <v>435</v>
      </c>
      <c r="D107" s="422" t="s">
        <v>436</v>
      </c>
      <c r="E107" s="423">
        <f>+'Presupuesto de Ingresos  2018'!E493</f>
        <v>0</v>
      </c>
    </row>
    <row r="108" spans="1:5" s="418" customFormat="1" ht="16.5" customHeight="1" x14ac:dyDescent="0.25">
      <c r="A108" s="414"/>
      <c r="B108" s="415">
        <v>0</v>
      </c>
      <c r="C108" s="444">
        <v>0</v>
      </c>
      <c r="D108" s="416" t="s">
        <v>49</v>
      </c>
      <c r="E108" s="419">
        <f>+'Presupuesto de Ingresos  2018'!E499</f>
        <v>6</v>
      </c>
    </row>
    <row r="109" spans="1:5" s="418" customFormat="1" ht="16.5" customHeight="1" x14ac:dyDescent="0.25">
      <c r="A109" s="414"/>
      <c r="B109" s="415">
        <v>0.1</v>
      </c>
      <c r="C109" s="420" t="s">
        <v>449</v>
      </c>
      <c r="D109" s="420" t="s">
        <v>50</v>
      </c>
      <c r="E109" s="421">
        <f>+'Presupuesto de Ingresos  2018'!E500</f>
        <v>6</v>
      </c>
    </row>
    <row r="110" spans="1:5" s="418" customFormat="1" ht="16.5" customHeight="1" x14ac:dyDescent="0.25">
      <c r="A110" s="414"/>
      <c r="B110" s="415" t="s">
        <v>1340</v>
      </c>
      <c r="C110" s="422" t="s">
        <v>632</v>
      </c>
      <c r="D110" s="422" t="s">
        <v>633</v>
      </c>
      <c r="E110" s="423">
        <f>+'Presupuesto de Ingresos  2018'!E501</f>
        <v>3</v>
      </c>
    </row>
    <row r="111" spans="1:5" s="418" customFormat="1" ht="16.5" customHeight="1" x14ac:dyDescent="0.25">
      <c r="A111" s="414"/>
      <c r="B111" s="415" t="s">
        <v>1341</v>
      </c>
      <c r="C111" s="422" t="s">
        <v>638</v>
      </c>
      <c r="D111" s="422" t="s">
        <v>639</v>
      </c>
      <c r="E111" s="423">
        <f>+'Presupuesto de Ingresos  2018'!E505</f>
        <v>2</v>
      </c>
    </row>
    <row r="112" spans="1:5" s="446" customFormat="1" ht="15.75" customHeight="1" x14ac:dyDescent="0.2">
      <c r="A112" s="445"/>
      <c r="B112" s="415" t="s">
        <v>1342</v>
      </c>
      <c r="C112" s="422" t="s">
        <v>1067</v>
      </c>
      <c r="D112" s="422" t="s">
        <v>1069</v>
      </c>
      <c r="E112" s="423">
        <f>+'Presupuesto de Ingresos  2018'!E508</f>
        <v>1</v>
      </c>
    </row>
    <row r="113" spans="2:5" s="446" customFormat="1" ht="53.25" customHeight="1" x14ac:dyDescent="0.2">
      <c r="B113" s="447"/>
      <c r="C113" s="418"/>
      <c r="D113" s="448"/>
    </row>
    <row r="114" spans="2:5" s="446" customFormat="1" ht="12" x14ac:dyDescent="0.2">
      <c r="B114" s="447"/>
      <c r="D114" s="449"/>
      <c r="E114" s="450"/>
    </row>
    <row r="117" spans="2:5" ht="18.75" customHeight="1" x14ac:dyDescent="0.2">
      <c r="C117" s="509" t="s">
        <v>1343</v>
      </c>
      <c r="D117" s="509"/>
    </row>
    <row r="118" spans="2:5" x14ac:dyDescent="0.2">
      <c r="C118" s="509"/>
      <c r="D118" s="509"/>
    </row>
    <row r="119" spans="2:5" x14ac:dyDescent="0.2">
      <c r="C119" s="509"/>
      <c r="D119" s="509"/>
    </row>
    <row r="120" spans="2:5" x14ac:dyDescent="0.2">
      <c r="C120" s="509"/>
      <c r="D120" s="509"/>
    </row>
    <row r="121" spans="2:5" x14ac:dyDescent="0.2">
      <c r="C121" s="509"/>
      <c r="D121" s="509"/>
    </row>
    <row r="122" spans="2:5" x14ac:dyDescent="0.2">
      <c r="C122" s="509"/>
      <c r="D122" s="509"/>
    </row>
    <row r="123" spans="2:5" x14ac:dyDescent="0.2">
      <c r="C123" s="509"/>
      <c r="D123" s="509"/>
    </row>
    <row r="124" spans="2:5" x14ac:dyDescent="0.2">
      <c r="C124" s="509"/>
      <c r="D124" s="509"/>
    </row>
    <row r="125" spans="2:5" x14ac:dyDescent="0.2">
      <c r="C125" s="509"/>
      <c r="D125" s="509"/>
    </row>
  </sheetData>
  <sheetProtection password="CEB5" sheet="1" objects="1" scenarios="1" formatCells="0" formatColumns="0" formatRows="0" autoFilter="0" pivotTables="0"/>
  <autoFilter ref="A6:AL113"/>
  <mergeCells count="2">
    <mergeCell ref="B1:D1"/>
    <mergeCell ref="C117:D125"/>
  </mergeCells>
  <pageMargins left="0.55118110236220474" right="0.35433070866141736" top="0.78740157480314965" bottom="0.78740157480314965" header="0.51181102362204722" footer="0.31496062992125984"/>
  <pageSetup scale="82" orientation="portrait" r:id="rId1"/>
  <headerFooter alignWithMargins="0">
    <oddFooter>&amp;L&amp;9PRESUPUESTO DE INGRESOS  - 2017
Criterio IMCO&amp;R&amp;9&amp;P/&amp;N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14"/>
  <sheetViews>
    <sheetView workbookViewId="0">
      <selection activeCell="C14" sqref="C14"/>
    </sheetView>
  </sheetViews>
  <sheetFormatPr baseColWidth="10" defaultRowHeight="15" x14ac:dyDescent="0.25"/>
  <cols>
    <col min="2" max="2" width="38.85546875" bestFit="1" customWidth="1"/>
    <col min="3" max="4" width="33.140625" customWidth="1"/>
  </cols>
  <sheetData>
    <row r="1" spans="1:4" x14ac:dyDescent="0.25">
      <c r="A1" t="s">
        <v>829</v>
      </c>
    </row>
    <row r="2" spans="1:4" ht="15.75" thickBot="1" x14ac:dyDescent="0.3"/>
    <row r="3" spans="1:4" x14ac:dyDescent="0.25">
      <c r="B3" s="510" t="s">
        <v>694</v>
      </c>
      <c r="C3" s="513" t="s">
        <v>695</v>
      </c>
      <c r="D3" s="514"/>
    </row>
    <row r="4" spans="1:4" ht="1.5" customHeight="1" x14ac:dyDescent="0.25">
      <c r="B4" s="511"/>
      <c r="C4" s="41"/>
      <c r="D4" s="42"/>
    </row>
    <row r="5" spans="1:4" ht="15.75" thickBot="1" x14ac:dyDescent="0.3">
      <c r="B5" s="512"/>
      <c r="C5" s="43" t="s">
        <v>692</v>
      </c>
      <c r="D5" s="44" t="s">
        <v>693</v>
      </c>
    </row>
    <row r="6" spans="1:4" s="40" customFormat="1" ht="59.25" customHeight="1" x14ac:dyDescent="0.25">
      <c r="B6" s="47" t="s">
        <v>1103</v>
      </c>
      <c r="C6" s="48" t="s">
        <v>1104</v>
      </c>
      <c r="D6" s="48" t="s">
        <v>1102</v>
      </c>
    </row>
    <row r="7" spans="1:4" ht="3" customHeight="1" x14ac:dyDescent="0.25">
      <c r="B7" s="41"/>
      <c r="C7" s="39"/>
      <c r="D7" s="39"/>
    </row>
    <row r="8" spans="1:4" s="40" customFormat="1" ht="59.25" customHeight="1" x14ac:dyDescent="0.25">
      <c r="B8" s="45" t="s">
        <v>1106</v>
      </c>
      <c r="C8" s="46" t="s">
        <v>696</v>
      </c>
      <c r="D8" s="46" t="s">
        <v>1102</v>
      </c>
    </row>
    <row r="9" spans="1:4" ht="3" customHeight="1" x14ac:dyDescent="0.25">
      <c r="B9" s="41"/>
      <c r="C9" s="39"/>
      <c r="D9" s="39"/>
    </row>
    <row r="10" spans="1:4" s="40" customFormat="1" ht="59.25" customHeight="1" x14ac:dyDescent="0.25">
      <c r="B10" s="45" t="s">
        <v>1105</v>
      </c>
      <c r="C10" s="46" t="s">
        <v>1104</v>
      </c>
      <c r="D10" s="46" t="s">
        <v>1102</v>
      </c>
    </row>
    <row r="11" spans="1:4" ht="3" customHeight="1" x14ac:dyDescent="0.25">
      <c r="B11" s="39"/>
      <c r="C11" s="39"/>
      <c r="D11" s="39"/>
    </row>
    <row r="14" spans="1:4" ht="12.75" customHeight="1" x14ac:dyDescent="0.25"/>
  </sheetData>
  <sheetProtection password="CFE4" sheet="1" objects="1" scenarios="1"/>
  <mergeCells count="2">
    <mergeCell ref="B3:B5"/>
    <mergeCell ref="C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Presupuesto de Ingresos  2018</vt:lpstr>
      <vt:lpstr>Formato de Proyecciones LDF</vt:lpstr>
      <vt:lpstr>Norma CONAC- Ley Ingresos 2018</vt:lpstr>
      <vt:lpstr>Resumen Fuentes de Financiamien</vt:lpstr>
      <vt:lpstr>Modelo Aprob. Pto. art. 7</vt:lpstr>
      <vt:lpstr>Modelo Aprob. Pto. art. 15</vt:lpstr>
      <vt:lpstr>Modelo Aprob. Pto. Anexo 1</vt:lpstr>
      <vt:lpstr>Indicaciones Generales</vt:lpstr>
      <vt:lpstr>'Modelo Aprob. Pto. Anexo 1'!Área_de_impresión</vt:lpstr>
      <vt:lpstr>'Modelo Aprob. Pto. art. 15'!Área_de_impresión</vt:lpstr>
      <vt:lpstr>'Modelo Aprob. Pto. art. 7'!Área_de_impresión</vt:lpstr>
      <vt:lpstr>'Presupuesto de Ingresos  2018'!Área_de_impresión</vt:lpstr>
      <vt:lpstr>'Resumen Fuentes de Financiamien'!Área_de_impresión</vt:lpstr>
      <vt:lpstr>'Modelo Aprob. Pto. Anexo 1'!Títulos_a_imprimir</vt:lpstr>
      <vt:lpstr>'Modelo Aprob. Pto. art. 15'!Títulos_a_imprimir</vt:lpstr>
      <vt:lpstr>'Presupuesto de Ingresos  2018'!Títulos_a_imprimir</vt:lpstr>
      <vt:lpstr>'Resumen Fuentes de Financiamien'!Títulos_a_imprimir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2017-10-19T18:12:23Z</cp:lastPrinted>
  <dcterms:created xsi:type="dcterms:W3CDTF">2014-01-16T19:32:01Z</dcterms:created>
  <dcterms:modified xsi:type="dcterms:W3CDTF">2018-05-21T20:24:00Z</dcterms:modified>
</cp:coreProperties>
</file>